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TANQUIAN 2021-2024\EJERCICIO 2021\CUENTA PUBLICA 2021\TOMO II\5 CONSOLIDADOS\"/>
    </mc:Choice>
  </mc:AlternateContent>
  <bookViews>
    <workbookView xWindow="0" yWindow="0" windowWidth="20490" windowHeight="7650"/>
  </bookViews>
  <sheets>
    <sheet name="CON_EA" sheetId="2" r:id="rId1"/>
    <sheet name="CON_ESF" sheetId="1" r:id="rId2"/>
    <sheet name="CON_EVHP" sheetId="3" r:id="rId3"/>
    <sheet name="CON_ECSF" sheetId="4" r:id="rId4"/>
    <sheet name="CON_EFE" sheetId="5" r:id="rId5"/>
    <sheet name="Notas" sheetId="6" r:id="rId6"/>
  </sheets>
  <definedNames>
    <definedName name="_ftn1" localSheetId="0">CON_EA!#REF!</definedName>
    <definedName name="_ftnref1" localSheetId="0">CON_EA!$B$13</definedName>
  </definedNames>
  <calcPr calcId="162913"/>
</workbook>
</file>

<file path=xl/calcChain.xml><?xml version="1.0" encoding="utf-8"?>
<calcChain xmlns="http://schemas.openxmlformats.org/spreadsheetml/2006/main">
  <c r="D5" i="2" l="1"/>
  <c r="E5" i="2" s="1"/>
  <c r="F5" i="2" s="1"/>
  <c r="E5" i="5"/>
  <c r="F5" i="5" s="1"/>
  <c r="G5" i="5" s="1"/>
  <c r="K46" i="4"/>
  <c r="J46" i="4"/>
  <c r="K14" i="4"/>
  <c r="J14" i="4"/>
  <c r="J71" i="1"/>
  <c r="J70" i="1"/>
  <c r="J67" i="1"/>
  <c r="J66" i="1"/>
  <c r="J65" i="1"/>
  <c r="J64" i="1"/>
  <c r="J63" i="1"/>
  <c r="J60" i="1"/>
  <c r="J59" i="1"/>
  <c r="J58" i="1"/>
  <c r="J50" i="1"/>
  <c r="J49" i="1"/>
  <c r="J48" i="1"/>
  <c r="J47" i="1"/>
  <c r="J46" i="1"/>
  <c r="J45" i="1"/>
  <c r="J41" i="1"/>
  <c r="J40" i="1"/>
  <c r="J39" i="1"/>
  <c r="J38" i="1"/>
  <c r="J37" i="1"/>
  <c r="J36" i="1"/>
  <c r="J35" i="1"/>
  <c r="J34" i="1"/>
  <c r="J27" i="1"/>
  <c r="J26" i="1"/>
  <c r="J25" i="1"/>
  <c r="J24" i="1"/>
  <c r="J23" i="1"/>
  <c r="J22" i="1"/>
  <c r="J21" i="1"/>
  <c r="J20" i="1"/>
  <c r="J19" i="1"/>
  <c r="J15" i="1"/>
  <c r="J14" i="1"/>
  <c r="J13" i="1"/>
  <c r="J12" i="1"/>
  <c r="J11" i="1"/>
  <c r="J10" i="1"/>
  <c r="J9" i="1"/>
  <c r="E5" i="1"/>
  <c r="G5" i="1" s="1"/>
  <c r="I5" i="1" s="1"/>
  <c r="D5" i="1"/>
  <c r="F5" i="1" s="1"/>
  <c r="H5" i="1" s="1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H36" i="5" l="1"/>
  <c r="J36" i="5" s="1"/>
  <c r="H41" i="5"/>
  <c r="H42" i="5"/>
  <c r="J42" i="5" s="1"/>
  <c r="H43" i="5"/>
  <c r="J43" i="5" s="1"/>
  <c r="H45" i="5"/>
  <c r="J45" i="5" s="1"/>
  <c r="H46" i="5"/>
  <c r="H47" i="5"/>
  <c r="J47" i="5" s="1"/>
  <c r="H52" i="5"/>
  <c r="H53" i="5"/>
  <c r="J53" i="5" s="1"/>
  <c r="H54" i="5"/>
  <c r="J54" i="5" s="1"/>
  <c r="H55" i="5"/>
  <c r="J55" i="5" s="1"/>
  <c r="H57" i="5"/>
  <c r="H58" i="5"/>
  <c r="J58" i="5" s="1"/>
  <c r="H59" i="5"/>
  <c r="H60" i="5"/>
  <c r="J60" i="5" s="1"/>
  <c r="L67" i="1"/>
  <c r="L60" i="1"/>
  <c r="L49" i="1"/>
  <c r="L45" i="1"/>
  <c r="L38" i="1"/>
  <c r="L25" i="1"/>
  <c r="L24" i="1"/>
  <c r="L21" i="1"/>
  <c r="L14" i="1"/>
  <c r="L13" i="1"/>
  <c r="L9" i="1"/>
  <c r="G50" i="2"/>
  <c r="G11" i="2"/>
  <c r="I11" i="2" s="1"/>
  <c r="G10" i="2"/>
  <c r="I10" i="2" s="1"/>
  <c r="G9" i="2"/>
  <c r="I9" i="2" s="1"/>
  <c r="H35" i="5"/>
  <c r="J35" i="5" s="1"/>
  <c r="H34" i="5"/>
  <c r="J34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G19" i="5"/>
  <c r="G18" i="5"/>
  <c r="G17" i="5"/>
  <c r="G16" i="5"/>
  <c r="G15" i="5"/>
  <c r="G14" i="5"/>
  <c r="G13" i="5"/>
  <c r="G12" i="5"/>
  <c r="G11" i="5"/>
  <c r="G10" i="5"/>
  <c r="G9" i="5"/>
  <c r="F19" i="5"/>
  <c r="F18" i="5"/>
  <c r="F17" i="5"/>
  <c r="F16" i="5"/>
  <c r="F15" i="5"/>
  <c r="F14" i="5"/>
  <c r="F13" i="5"/>
  <c r="F12" i="5"/>
  <c r="F11" i="5"/>
  <c r="F10" i="5"/>
  <c r="F9" i="5"/>
  <c r="E19" i="5"/>
  <c r="E18" i="5"/>
  <c r="E17" i="5"/>
  <c r="E16" i="5"/>
  <c r="E15" i="5"/>
  <c r="E14" i="5"/>
  <c r="E13" i="5"/>
  <c r="E12" i="5"/>
  <c r="E11" i="5"/>
  <c r="E10" i="5"/>
  <c r="E9" i="5"/>
  <c r="D19" i="5"/>
  <c r="D18" i="5"/>
  <c r="D17" i="5"/>
  <c r="D16" i="5"/>
  <c r="D15" i="5"/>
  <c r="D14" i="5"/>
  <c r="D13" i="5"/>
  <c r="H13" i="5" s="1"/>
  <c r="J13" i="5" s="1"/>
  <c r="D12" i="5"/>
  <c r="D11" i="5"/>
  <c r="D10" i="5"/>
  <c r="D9" i="5"/>
  <c r="N15" i="3"/>
  <c r="M29" i="3" s="1"/>
  <c r="P29" i="3" s="1"/>
  <c r="B73" i="2"/>
  <c r="B72" i="2"/>
  <c r="H18" i="2"/>
  <c r="H35" i="2" s="1"/>
  <c r="H64" i="2" s="1"/>
  <c r="F61" i="2"/>
  <c r="F48" i="2"/>
  <c r="F44" i="2"/>
  <c r="F34" i="2"/>
  <c r="F30" i="2"/>
  <c r="F17" i="2"/>
  <c r="E61" i="2"/>
  <c r="D61" i="2"/>
  <c r="E48" i="2"/>
  <c r="D48" i="2"/>
  <c r="E44" i="2"/>
  <c r="D44" i="2"/>
  <c r="E34" i="2"/>
  <c r="D34" i="2"/>
  <c r="E30" i="2"/>
  <c r="D30" i="2"/>
  <c r="E17" i="2"/>
  <c r="D17" i="2"/>
  <c r="E8" i="2"/>
  <c r="D8" i="2"/>
  <c r="D27" i="2" s="1"/>
  <c r="G69" i="1"/>
  <c r="F69" i="1"/>
  <c r="G62" i="1"/>
  <c r="G57" i="1"/>
  <c r="F57" i="1"/>
  <c r="G51" i="1"/>
  <c r="F51" i="1"/>
  <c r="G42" i="1"/>
  <c r="F42" i="1"/>
  <c r="G28" i="1"/>
  <c r="F28" i="1"/>
  <c r="G16" i="1"/>
  <c r="G30" i="1" s="1"/>
  <c r="F16" i="1"/>
  <c r="B71" i="2"/>
  <c r="B70" i="2"/>
  <c r="G62" i="2"/>
  <c r="I62" i="2" s="1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G53" i="2"/>
  <c r="I53" i="2" s="1"/>
  <c r="G52" i="2"/>
  <c r="I52" i="2" s="1"/>
  <c r="G51" i="2"/>
  <c r="I51" i="2" s="1"/>
  <c r="G49" i="2"/>
  <c r="I49" i="2" s="1"/>
  <c r="G47" i="2"/>
  <c r="G46" i="2"/>
  <c r="I46" i="2" s="1"/>
  <c r="G45" i="2"/>
  <c r="I45" i="2" s="1"/>
  <c r="G43" i="2"/>
  <c r="I43" i="2" s="1"/>
  <c r="G42" i="2"/>
  <c r="G41" i="2"/>
  <c r="I41" i="2" s="1"/>
  <c r="G40" i="2"/>
  <c r="I40" i="2" s="1"/>
  <c r="G39" i="2"/>
  <c r="I39" i="2" s="1"/>
  <c r="G38" i="2"/>
  <c r="G37" i="2"/>
  <c r="I37" i="2" s="1"/>
  <c r="G36" i="2"/>
  <c r="I36" i="2" s="1"/>
  <c r="G35" i="2"/>
  <c r="G33" i="2"/>
  <c r="I33" i="2" s="1"/>
  <c r="G32" i="2"/>
  <c r="I32" i="2" s="1"/>
  <c r="G31" i="2"/>
  <c r="I31" i="2" s="1"/>
  <c r="G25" i="2"/>
  <c r="I25" i="2" s="1"/>
  <c r="G24" i="2"/>
  <c r="G23" i="2"/>
  <c r="I23" i="2" s="1"/>
  <c r="G22" i="2"/>
  <c r="I22" i="2" s="1"/>
  <c r="G21" i="2"/>
  <c r="G19" i="2"/>
  <c r="G18" i="2"/>
  <c r="I18" i="2" s="1"/>
  <c r="G16" i="2"/>
  <c r="G15" i="2"/>
  <c r="I15" i="2" s="1"/>
  <c r="G14" i="2"/>
  <c r="G13" i="2"/>
  <c r="I13" i="2" s="1"/>
  <c r="G12" i="2"/>
  <c r="I12" i="2" s="1"/>
  <c r="F65" i="5"/>
  <c r="F56" i="5"/>
  <c r="F51" i="5"/>
  <c r="F44" i="5"/>
  <c r="F40" i="5"/>
  <c r="F20" i="5"/>
  <c r="G54" i="4"/>
  <c r="F54" i="4"/>
  <c r="G53" i="4"/>
  <c r="F53" i="4"/>
  <c r="G51" i="4"/>
  <c r="F51" i="4"/>
  <c r="G50" i="4"/>
  <c r="F50" i="4"/>
  <c r="G49" i="4"/>
  <c r="F49" i="4"/>
  <c r="G48" i="4"/>
  <c r="F48" i="4"/>
  <c r="G45" i="4"/>
  <c r="F45" i="4"/>
  <c r="G44" i="4"/>
  <c r="F44" i="4"/>
  <c r="G43" i="4"/>
  <c r="F43" i="4"/>
  <c r="G40" i="4"/>
  <c r="F40" i="4"/>
  <c r="G39" i="4"/>
  <c r="F39" i="4"/>
  <c r="G38" i="4"/>
  <c r="F38" i="4"/>
  <c r="G37" i="4"/>
  <c r="F37" i="4"/>
  <c r="G36" i="4"/>
  <c r="F36" i="4"/>
  <c r="G35" i="4"/>
  <c r="F35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P31" i="3"/>
  <c r="P30" i="3"/>
  <c r="O27" i="3"/>
  <c r="L27" i="3"/>
  <c r="P25" i="3"/>
  <c r="P24" i="3"/>
  <c r="P23" i="3"/>
  <c r="O22" i="3"/>
  <c r="N22" i="3"/>
  <c r="M22" i="3"/>
  <c r="L22" i="3"/>
  <c r="P18" i="3"/>
  <c r="P17" i="3"/>
  <c r="P16" i="3"/>
  <c r="O14" i="3"/>
  <c r="M14" i="3"/>
  <c r="L14" i="3"/>
  <c r="P12" i="3"/>
  <c r="P11" i="3"/>
  <c r="P10" i="3"/>
  <c r="O9" i="3"/>
  <c r="N9" i="3"/>
  <c r="M9" i="3"/>
  <c r="L9" i="3"/>
  <c r="P7" i="3"/>
  <c r="J59" i="5"/>
  <c r="J46" i="5"/>
  <c r="J41" i="5"/>
  <c r="G51" i="5"/>
  <c r="E51" i="5"/>
  <c r="D51" i="5"/>
  <c r="G56" i="5"/>
  <c r="E56" i="5"/>
  <c r="D56" i="5"/>
  <c r="G65" i="5"/>
  <c r="E65" i="5"/>
  <c r="D65" i="5"/>
  <c r="S15" i="3"/>
  <c r="R29" i="3" s="1"/>
  <c r="H29" i="3"/>
  <c r="H27" i="3" s="1"/>
  <c r="I15" i="3"/>
  <c r="K15" i="3" s="1"/>
  <c r="C29" i="3"/>
  <c r="C27" i="3" s="1"/>
  <c r="D15" i="3"/>
  <c r="F15" i="3" s="1"/>
  <c r="I54" i="4"/>
  <c r="H54" i="4"/>
  <c r="I53" i="4"/>
  <c r="H53" i="4"/>
  <c r="I51" i="4"/>
  <c r="H51" i="4"/>
  <c r="I50" i="4"/>
  <c r="H50" i="4"/>
  <c r="I49" i="4"/>
  <c r="H49" i="4"/>
  <c r="I48" i="4"/>
  <c r="H48" i="4"/>
  <c r="I45" i="4"/>
  <c r="H45" i="4"/>
  <c r="I44" i="4"/>
  <c r="H44" i="4"/>
  <c r="I43" i="4"/>
  <c r="H43" i="4"/>
  <c r="I40" i="4"/>
  <c r="H40" i="4"/>
  <c r="I39" i="4"/>
  <c r="H39" i="4"/>
  <c r="I38" i="4"/>
  <c r="H38" i="4"/>
  <c r="I37" i="4"/>
  <c r="H37" i="4"/>
  <c r="I36" i="4"/>
  <c r="H36" i="4"/>
  <c r="I35" i="4"/>
  <c r="H35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9" i="4"/>
  <c r="H9" i="4"/>
  <c r="I13" i="4"/>
  <c r="H13" i="4"/>
  <c r="I12" i="4"/>
  <c r="H12" i="4"/>
  <c r="I11" i="4"/>
  <c r="H11" i="4"/>
  <c r="I10" i="4"/>
  <c r="H10" i="4"/>
  <c r="I8" i="4"/>
  <c r="H8" i="4"/>
  <c r="I7" i="4"/>
  <c r="H7" i="4"/>
  <c r="E54" i="4"/>
  <c r="D54" i="4"/>
  <c r="E53" i="4"/>
  <c r="D53" i="4"/>
  <c r="E51" i="4"/>
  <c r="D51" i="4"/>
  <c r="E50" i="4"/>
  <c r="D50" i="4"/>
  <c r="E49" i="4"/>
  <c r="D49" i="4"/>
  <c r="E48" i="4"/>
  <c r="D48" i="4"/>
  <c r="E45" i="4"/>
  <c r="D45" i="4"/>
  <c r="E44" i="4"/>
  <c r="D44" i="4"/>
  <c r="E43" i="4"/>
  <c r="D43" i="4"/>
  <c r="E40" i="4"/>
  <c r="D40" i="4"/>
  <c r="E39" i="4"/>
  <c r="D39" i="4"/>
  <c r="E38" i="4"/>
  <c r="D38" i="4"/>
  <c r="E37" i="4"/>
  <c r="D37" i="4"/>
  <c r="E36" i="4"/>
  <c r="D36" i="4"/>
  <c r="E35" i="4"/>
  <c r="D35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C54" i="4"/>
  <c r="B54" i="4"/>
  <c r="J54" i="4" s="1"/>
  <c r="C53" i="4"/>
  <c r="K53" i="4" s="1"/>
  <c r="B53" i="4"/>
  <c r="C51" i="4"/>
  <c r="B51" i="4"/>
  <c r="C50" i="4"/>
  <c r="K50" i="4" s="1"/>
  <c r="B50" i="4"/>
  <c r="C49" i="4"/>
  <c r="B49" i="4"/>
  <c r="J49" i="4" s="1"/>
  <c r="C48" i="4"/>
  <c r="K48" i="4" s="1"/>
  <c r="B48" i="4"/>
  <c r="C45" i="4"/>
  <c r="B45" i="4"/>
  <c r="J45" i="4" s="1"/>
  <c r="C44" i="4"/>
  <c r="K44" i="4" s="1"/>
  <c r="B44" i="4"/>
  <c r="C43" i="4"/>
  <c r="B43" i="4"/>
  <c r="C40" i="4"/>
  <c r="K40" i="4" s="1"/>
  <c r="B40" i="4"/>
  <c r="C39" i="4"/>
  <c r="B39" i="4"/>
  <c r="J39" i="4" s="1"/>
  <c r="C38" i="4"/>
  <c r="K38" i="4" s="1"/>
  <c r="B38" i="4"/>
  <c r="C37" i="4"/>
  <c r="B37" i="4"/>
  <c r="J37" i="4" s="1"/>
  <c r="C36" i="4"/>
  <c r="K36" i="4" s="1"/>
  <c r="B36" i="4"/>
  <c r="C35" i="4"/>
  <c r="B35" i="4"/>
  <c r="C33" i="4"/>
  <c r="K33" i="4" s="1"/>
  <c r="B33" i="4"/>
  <c r="C32" i="4"/>
  <c r="B32" i="4"/>
  <c r="J32" i="4" s="1"/>
  <c r="C31" i="4"/>
  <c r="K31" i="4" s="1"/>
  <c r="B31" i="4"/>
  <c r="C30" i="4"/>
  <c r="B30" i="4"/>
  <c r="J30" i="4" s="1"/>
  <c r="C29" i="4"/>
  <c r="K29" i="4" s="1"/>
  <c r="B29" i="4"/>
  <c r="C28" i="4"/>
  <c r="B28" i="4"/>
  <c r="C27" i="4"/>
  <c r="K27" i="4" s="1"/>
  <c r="B27" i="4"/>
  <c r="C26" i="4"/>
  <c r="B26" i="4"/>
  <c r="J26" i="4" s="1"/>
  <c r="C23" i="4"/>
  <c r="K23" i="4" s="1"/>
  <c r="B23" i="4"/>
  <c r="C22" i="4"/>
  <c r="B22" i="4"/>
  <c r="J22" i="4" s="1"/>
  <c r="C21" i="4"/>
  <c r="K21" i="4" s="1"/>
  <c r="B21" i="4"/>
  <c r="C20" i="4"/>
  <c r="B20" i="4"/>
  <c r="C19" i="4"/>
  <c r="K19" i="4" s="1"/>
  <c r="B19" i="4"/>
  <c r="C18" i="4"/>
  <c r="B18" i="4"/>
  <c r="J18" i="4" s="1"/>
  <c r="C17" i="4"/>
  <c r="K17" i="4" s="1"/>
  <c r="B17" i="4"/>
  <c r="C16" i="4"/>
  <c r="B16" i="4"/>
  <c r="J16" i="4" s="1"/>
  <c r="C15" i="4"/>
  <c r="B15" i="4"/>
  <c r="C13" i="4"/>
  <c r="B13" i="4"/>
  <c r="C12" i="4"/>
  <c r="B12" i="4"/>
  <c r="C11" i="4"/>
  <c r="B11" i="4"/>
  <c r="J11" i="4" s="1"/>
  <c r="C10" i="4"/>
  <c r="K10" i="4" s="1"/>
  <c r="B10" i="4"/>
  <c r="C9" i="4"/>
  <c r="B9" i="4"/>
  <c r="J9" i="4" s="1"/>
  <c r="C8" i="4"/>
  <c r="K8" i="4" s="1"/>
  <c r="B8" i="4"/>
  <c r="C7" i="4"/>
  <c r="B7" i="4"/>
  <c r="L71" i="1"/>
  <c r="L70" i="1"/>
  <c r="L66" i="1"/>
  <c r="L65" i="1"/>
  <c r="L64" i="1"/>
  <c r="L59" i="1"/>
  <c r="L58" i="1"/>
  <c r="L50" i="1"/>
  <c r="L48" i="1"/>
  <c r="L47" i="1"/>
  <c r="L46" i="1"/>
  <c r="L41" i="1"/>
  <c r="L40" i="1"/>
  <c r="L39" i="1"/>
  <c r="L37" i="1"/>
  <c r="L36" i="1"/>
  <c r="L35" i="1"/>
  <c r="L27" i="1"/>
  <c r="L26" i="1"/>
  <c r="L23" i="1"/>
  <c r="L22" i="1"/>
  <c r="L20" i="1"/>
  <c r="L19" i="1"/>
  <c r="L15" i="1"/>
  <c r="L12" i="1"/>
  <c r="L11" i="1"/>
  <c r="I62" i="1"/>
  <c r="E69" i="1"/>
  <c r="E62" i="1"/>
  <c r="C69" i="1"/>
  <c r="C62" i="1"/>
  <c r="I57" i="1"/>
  <c r="I51" i="1"/>
  <c r="I42" i="1"/>
  <c r="I28" i="1"/>
  <c r="I16" i="1"/>
  <c r="E57" i="1"/>
  <c r="E51" i="1"/>
  <c r="E42" i="1"/>
  <c r="E53" i="1" s="1"/>
  <c r="E28" i="1"/>
  <c r="E16" i="1"/>
  <c r="E30" i="1" s="1"/>
  <c r="C57" i="1"/>
  <c r="C51" i="1"/>
  <c r="C42" i="1"/>
  <c r="C28" i="1"/>
  <c r="C16" i="1"/>
  <c r="I55" i="2"/>
  <c r="I50" i="2"/>
  <c r="I47" i="2"/>
  <c r="I42" i="2"/>
  <c r="I38" i="2"/>
  <c r="I24" i="2"/>
  <c r="I21" i="2"/>
  <c r="I16" i="2"/>
  <c r="I14" i="2"/>
  <c r="I19" i="2"/>
  <c r="G44" i="5"/>
  <c r="E44" i="5"/>
  <c r="G40" i="5"/>
  <c r="E40" i="5"/>
  <c r="E48" i="5" s="1"/>
  <c r="D40" i="5"/>
  <c r="G20" i="5"/>
  <c r="E20" i="5"/>
  <c r="D20" i="5"/>
  <c r="U31" i="3"/>
  <c r="U30" i="3"/>
  <c r="T27" i="3"/>
  <c r="Q27" i="3"/>
  <c r="U25" i="3"/>
  <c r="U24" i="3"/>
  <c r="U23" i="3"/>
  <c r="T22" i="3"/>
  <c r="S22" i="3"/>
  <c r="R22" i="3"/>
  <c r="Q22" i="3"/>
  <c r="U18" i="3"/>
  <c r="U17" i="3"/>
  <c r="U16" i="3"/>
  <c r="U15" i="3"/>
  <c r="T14" i="3"/>
  <c r="S14" i="3"/>
  <c r="R14" i="3"/>
  <c r="Q14" i="3"/>
  <c r="U12" i="3"/>
  <c r="U11" i="3"/>
  <c r="U10" i="3"/>
  <c r="T9" i="3"/>
  <c r="S9" i="3"/>
  <c r="R9" i="3"/>
  <c r="Q9" i="3"/>
  <c r="U7" i="3"/>
  <c r="K31" i="3"/>
  <c r="K30" i="3"/>
  <c r="J27" i="3"/>
  <c r="G27" i="3"/>
  <c r="K25" i="3"/>
  <c r="K24" i="3"/>
  <c r="K23" i="3"/>
  <c r="J22" i="3"/>
  <c r="I22" i="3"/>
  <c r="H22" i="3"/>
  <c r="G22" i="3"/>
  <c r="K18" i="3"/>
  <c r="K17" i="3"/>
  <c r="K16" i="3"/>
  <c r="J14" i="3"/>
  <c r="H14" i="3"/>
  <c r="G14" i="3"/>
  <c r="K12" i="3"/>
  <c r="K11" i="3"/>
  <c r="K10" i="3"/>
  <c r="J9" i="3"/>
  <c r="I9" i="3"/>
  <c r="H9" i="3"/>
  <c r="G9" i="3"/>
  <c r="K7" i="3"/>
  <c r="F31" i="3"/>
  <c r="F30" i="3"/>
  <c r="E27" i="3"/>
  <c r="B27" i="3"/>
  <c r="F25" i="3"/>
  <c r="F24" i="3"/>
  <c r="F23" i="3"/>
  <c r="V23" i="3" s="1"/>
  <c r="E22" i="3"/>
  <c r="D22" i="3"/>
  <c r="C22" i="3"/>
  <c r="B22" i="3"/>
  <c r="F18" i="3"/>
  <c r="F17" i="3"/>
  <c r="F16" i="3"/>
  <c r="E14" i="3"/>
  <c r="C14" i="3"/>
  <c r="B14" i="3"/>
  <c r="F12" i="3"/>
  <c r="F11" i="3"/>
  <c r="F10" i="3"/>
  <c r="E9" i="3"/>
  <c r="D9" i="3"/>
  <c r="C9" i="3"/>
  <c r="B9" i="3"/>
  <c r="F7" i="3"/>
  <c r="C61" i="2"/>
  <c r="C48" i="2"/>
  <c r="C44" i="2"/>
  <c r="C34" i="2"/>
  <c r="C30" i="2"/>
  <c r="C17" i="2"/>
  <c r="G17" i="2" s="1"/>
  <c r="F8" i="2"/>
  <c r="C8" i="2"/>
  <c r="G54" i="2"/>
  <c r="G44" i="2"/>
  <c r="G20" i="2"/>
  <c r="D69" i="1"/>
  <c r="B69" i="1"/>
  <c r="H57" i="1"/>
  <c r="D57" i="1"/>
  <c r="B57" i="1"/>
  <c r="H51" i="1"/>
  <c r="D51" i="1"/>
  <c r="D53" i="1" s="1"/>
  <c r="B51" i="1"/>
  <c r="H42" i="1"/>
  <c r="D42" i="1"/>
  <c r="B42" i="1"/>
  <c r="J42" i="1" s="1"/>
  <c r="H28" i="1"/>
  <c r="D28" i="1"/>
  <c r="D30" i="1" s="1"/>
  <c r="B28" i="1"/>
  <c r="H16" i="1"/>
  <c r="D16" i="1"/>
  <c r="B16" i="1"/>
  <c r="J28" i="1" l="1"/>
  <c r="J69" i="1"/>
  <c r="V16" i="3"/>
  <c r="F29" i="3"/>
  <c r="V30" i="3"/>
  <c r="K9" i="4"/>
  <c r="K16" i="4"/>
  <c r="K22" i="4"/>
  <c r="O22" i="4" s="1"/>
  <c r="K30" i="4"/>
  <c r="K37" i="4"/>
  <c r="K45" i="4"/>
  <c r="K54" i="4"/>
  <c r="O54" i="4" s="1"/>
  <c r="H16" i="5"/>
  <c r="J16" i="5" s="1"/>
  <c r="J16" i="1"/>
  <c r="J51" i="1"/>
  <c r="V10" i="3"/>
  <c r="X10" i="3" s="1"/>
  <c r="J8" i="4"/>
  <c r="J15" i="4"/>
  <c r="J21" i="4"/>
  <c r="J29" i="4"/>
  <c r="N29" i="4" s="1"/>
  <c r="J36" i="4"/>
  <c r="J44" i="4"/>
  <c r="J53" i="4"/>
  <c r="F30" i="1"/>
  <c r="K32" i="4"/>
  <c r="C64" i="2"/>
  <c r="V12" i="3"/>
  <c r="V24" i="3"/>
  <c r="X24" i="3" s="1"/>
  <c r="K7" i="4"/>
  <c r="K13" i="4"/>
  <c r="K20" i="4"/>
  <c r="K28" i="4"/>
  <c r="O28" i="4" s="1"/>
  <c r="K35" i="4"/>
  <c r="K43" i="4"/>
  <c r="K51" i="4"/>
  <c r="O51" i="4" s="1"/>
  <c r="G53" i="1"/>
  <c r="D64" i="2"/>
  <c r="D66" i="2" s="1"/>
  <c r="K15" i="4"/>
  <c r="K11" i="4"/>
  <c r="O11" i="4" s="1"/>
  <c r="K39" i="4"/>
  <c r="O39" i="4" s="1"/>
  <c r="V25" i="3"/>
  <c r="H65" i="5"/>
  <c r="V7" i="3"/>
  <c r="V17" i="3"/>
  <c r="X17" i="3" s="1"/>
  <c r="G48" i="5"/>
  <c r="J10" i="4"/>
  <c r="N10" i="4" s="1"/>
  <c r="J17" i="4"/>
  <c r="N17" i="4" s="1"/>
  <c r="J23" i="4"/>
  <c r="N23" i="4" s="1"/>
  <c r="J31" i="4"/>
  <c r="J38" i="4"/>
  <c r="N38" i="4" s="1"/>
  <c r="J48" i="4"/>
  <c r="N48" i="4" s="1"/>
  <c r="V18" i="3"/>
  <c r="X18" i="3" s="1"/>
  <c r="V31" i="3"/>
  <c r="K26" i="4"/>
  <c r="E20" i="3"/>
  <c r="E33" i="3" s="1"/>
  <c r="J12" i="4"/>
  <c r="N12" i="4" s="1"/>
  <c r="J19" i="4"/>
  <c r="N19" i="4" s="1"/>
  <c r="J27" i="4"/>
  <c r="N27" i="4" s="1"/>
  <c r="J33" i="4"/>
  <c r="J40" i="4"/>
  <c r="J50" i="4"/>
  <c r="N50" i="4" s="1"/>
  <c r="H40" i="5"/>
  <c r="K12" i="4"/>
  <c r="G20" i="3"/>
  <c r="G33" i="3" s="1"/>
  <c r="K18" i="4"/>
  <c r="K49" i="4"/>
  <c r="O49" i="4" s="1"/>
  <c r="J57" i="1"/>
  <c r="V11" i="3"/>
  <c r="X11" i="3" s="1"/>
  <c r="I30" i="1"/>
  <c r="J7" i="4"/>
  <c r="N7" i="4" s="1"/>
  <c r="J13" i="4"/>
  <c r="J20" i="4"/>
  <c r="N20" i="4" s="1"/>
  <c r="J28" i="4"/>
  <c r="N28" i="4" s="1"/>
  <c r="J35" i="4"/>
  <c r="J43" i="4"/>
  <c r="J51" i="4"/>
  <c r="F53" i="1"/>
  <c r="Q20" i="3"/>
  <c r="Q33" i="3" s="1"/>
  <c r="U9" i="3"/>
  <c r="C20" i="3"/>
  <c r="J20" i="3"/>
  <c r="J33" i="3" s="1"/>
  <c r="O20" i="3"/>
  <c r="K29" i="3"/>
  <c r="O16" i="4"/>
  <c r="O18" i="4"/>
  <c r="O26" i="4"/>
  <c r="O35" i="4"/>
  <c r="C53" i="1"/>
  <c r="C75" i="1" s="1"/>
  <c r="D8" i="5"/>
  <c r="E8" i="5"/>
  <c r="E37" i="5" s="1"/>
  <c r="F8" i="5"/>
  <c r="F37" i="5" s="1"/>
  <c r="G8" i="5"/>
  <c r="G37" i="5" s="1"/>
  <c r="G48" i="2"/>
  <c r="X12" i="3"/>
  <c r="H20" i="3"/>
  <c r="H33" i="3" s="1"/>
  <c r="N21" i="4"/>
  <c r="N31" i="4"/>
  <c r="N40" i="4"/>
  <c r="N53" i="4"/>
  <c r="L20" i="3"/>
  <c r="L33" i="3" s="1"/>
  <c r="E27" i="2"/>
  <c r="E64" i="2"/>
  <c r="H9" i="5"/>
  <c r="J9" i="5" s="1"/>
  <c r="H12" i="5"/>
  <c r="J12" i="5" s="1"/>
  <c r="H17" i="5"/>
  <c r="J17" i="5" s="1"/>
  <c r="G30" i="2"/>
  <c r="X7" i="3"/>
  <c r="X23" i="3"/>
  <c r="X30" i="3"/>
  <c r="F22" i="3"/>
  <c r="V22" i="3" s="1"/>
  <c r="H27" i="2"/>
  <c r="E73" i="1"/>
  <c r="E75" i="1" s="1"/>
  <c r="E80" i="1" s="1"/>
  <c r="O10" i="4"/>
  <c r="O19" i="4"/>
  <c r="O21" i="4"/>
  <c r="O29" i="4"/>
  <c r="O31" i="4"/>
  <c r="O40" i="4"/>
  <c r="O50" i="4"/>
  <c r="O53" i="4"/>
  <c r="H15" i="5"/>
  <c r="J15" i="5" s="1"/>
  <c r="H11" i="5"/>
  <c r="J11" i="5" s="1"/>
  <c r="H18" i="5"/>
  <c r="J18" i="5" s="1"/>
  <c r="G8" i="2"/>
  <c r="G61" i="2"/>
  <c r="N16" i="4"/>
  <c r="N22" i="4"/>
  <c r="N26" i="4"/>
  <c r="N32" i="4"/>
  <c r="N35" i="4"/>
  <c r="N45" i="4"/>
  <c r="N49" i="4"/>
  <c r="H51" i="5"/>
  <c r="J51" i="5" s="1"/>
  <c r="F64" i="2"/>
  <c r="H14" i="5"/>
  <c r="J14" i="5" s="1"/>
  <c r="H10" i="5"/>
  <c r="J10" i="5" s="1"/>
  <c r="H19" i="5"/>
  <c r="J19" i="5" s="1"/>
  <c r="X25" i="3"/>
  <c r="H44" i="5"/>
  <c r="J44" i="5" s="1"/>
  <c r="D37" i="5"/>
  <c r="K34" i="1"/>
  <c r="L34" i="1" s="1"/>
  <c r="L10" i="1"/>
  <c r="L69" i="1"/>
  <c r="L51" i="1"/>
  <c r="C30" i="1"/>
  <c r="B30" i="1"/>
  <c r="I35" i="2"/>
  <c r="I34" i="2" s="1"/>
  <c r="N13" i="4"/>
  <c r="N11" i="4"/>
  <c r="N9" i="4"/>
  <c r="N8" i="4"/>
  <c r="N15" i="4"/>
  <c r="N18" i="4"/>
  <c r="N30" i="4"/>
  <c r="N33" i="4"/>
  <c r="N36" i="4"/>
  <c r="N37" i="4"/>
  <c r="N39" i="4"/>
  <c r="N43" i="4"/>
  <c r="N44" i="4"/>
  <c r="N51" i="4"/>
  <c r="N54" i="4"/>
  <c r="H20" i="5"/>
  <c r="J20" i="5" s="1"/>
  <c r="X16" i="3"/>
  <c r="O13" i="4"/>
  <c r="O9" i="4"/>
  <c r="H33" i="5"/>
  <c r="J33" i="5" s="1"/>
  <c r="U29" i="3"/>
  <c r="R27" i="3"/>
  <c r="R33" i="3" s="1"/>
  <c r="X31" i="3"/>
  <c r="F9" i="3"/>
  <c r="K9" i="3"/>
  <c r="K22" i="3"/>
  <c r="R20" i="3"/>
  <c r="T20" i="3"/>
  <c r="T33" i="3" s="1"/>
  <c r="U14" i="3"/>
  <c r="U20" i="3" s="1"/>
  <c r="U22" i="3"/>
  <c r="M20" i="3"/>
  <c r="O33" i="3"/>
  <c r="F27" i="2"/>
  <c r="C27" i="2"/>
  <c r="C66" i="2" s="1"/>
  <c r="H66" i="2"/>
  <c r="I44" i="2"/>
  <c r="F62" i="1"/>
  <c r="F73" i="1" s="1"/>
  <c r="F75" i="1" s="1"/>
  <c r="G73" i="1"/>
  <c r="L57" i="1"/>
  <c r="C73" i="1"/>
  <c r="I53" i="1"/>
  <c r="I73" i="1"/>
  <c r="B53" i="1"/>
  <c r="H53" i="1"/>
  <c r="L28" i="1"/>
  <c r="H30" i="1"/>
  <c r="L16" i="1"/>
  <c r="D14" i="3"/>
  <c r="F14" i="3" s="1"/>
  <c r="I14" i="3"/>
  <c r="I20" i="3" s="1"/>
  <c r="O8" i="4"/>
  <c r="O12" i="4"/>
  <c r="O15" i="4"/>
  <c r="O17" i="4"/>
  <c r="O20" i="4"/>
  <c r="O23" i="4"/>
  <c r="O27" i="4"/>
  <c r="O30" i="4"/>
  <c r="O32" i="4"/>
  <c r="O33" i="4"/>
  <c r="O36" i="4"/>
  <c r="O37" i="4"/>
  <c r="O38" i="4"/>
  <c r="O43" i="4"/>
  <c r="O44" i="4"/>
  <c r="O45" i="4"/>
  <c r="O48" i="4"/>
  <c r="J40" i="5"/>
  <c r="I30" i="2"/>
  <c r="G34" i="2"/>
  <c r="L42" i="1"/>
  <c r="J65" i="5"/>
  <c r="B20" i="3"/>
  <c r="B33" i="3" s="1"/>
  <c r="P22" i="3"/>
  <c r="C33" i="3"/>
  <c r="S20" i="3"/>
  <c r="I8" i="2"/>
  <c r="I20" i="2"/>
  <c r="I54" i="2"/>
  <c r="I48" i="2" s="1"/>
  <c r="I17" i="2"/>
  <c r="B62" i="1"/>
  <c r="B73" i="1" s="1"/>
  <c r="B47" i="4"/>
  <c r="M27" i="3"/>
  <c r="D48" i="5"/>
  <c r="G61" i="5"/>
  <c r="E61" i="5"/>
  <c r="E63" i="5" s="1"/>
  <c r="D61" i="5"/>
  <c r="F61" i="5"/>
  <c r="J52" i="5"/>
  <c r="J57" i="5"/>
  <c r="F48" i="5"/>
  <c r="P9" i="3"/>
  <c r="O7" i="4"/>
  <c r="C47" i="4"/>
  <c r="D28" i="3"/>
  <c r="D63" i="5" l="1"/>
  <c r="D66" i="5" s="1"/>
  <c r="V29" i="3"/>
  <c r="C80" i="1"/>
  <c r="I75" i="1"/>
  <c r="J53" i="1"/>
  <c r="L53" i="1" s="1"/>
  <c r="M33" i="3"/>
  <c r="J30" i="1"/>
  <c r="L30" i="1" s="1"/>
  <c r="B57" i="4"/>
  <c r="B75" i="1"/>
  <c r="G75" i="1"/>
  <c r="G80" i="1" s="1"/>
  <c r="I80" i="1"/>
  <c r="F20" i="3"/>
  <c r="V9" i="3"/>
  <c r="X9" i="3" s="1"/>
  <c r="X29" i="3"/>
  <c r="H8" i="5"/>
  <c r="J8" i="5" s="1"/>
  <c r="K14" i="3"/>
  <c r="K20" i="3" s="1"/>
  <c r="G63" i="5"/>
  <c r="G66" i="5" s="1"/>
  <c r="F66" i="2"/>
  <c r="X22" i="3"/>
  <c r="E66" i="2"/>
  <c r="N28" i="3" s="1"/>
  <c r="H56" i="5"/>
  <c r="J56" i="5" s="1"/>
  <c r="H48" i="5"/>
  <c r="J48" i="5" s="1"/>
  <c r="H37" i="5"/>
  <c r="J37" i="5" s="1"/>
  <c r="E66" i="5"/>
  <c r="D20" i="3"/>
  <c r="G64" i="2"/>
  <c r="I64" i="2" s="1"/>
  <c r="G27" i="2"/>
  <c r="I27" i="2" s="1"/>
  <c r="F63" i="5"/>
  <c r="H61" i="5"/>
  <c r="C57" i="4"/>
  <c r="D27" i="3"/>
  <c r="F28" i="3"/>
  <c r="I66" i="2" l="1"/>
  <c r="B80" i="1"/>
  <c r="P28" i="3"/>
  <c r="N27" i="3"/>
  <c r="P27" i="3" s="1"/>
  <c r="G66" i="2"/>
  <c r="L63" i="1"/>
  <c r="F66" i="5"/>
  <c r="I28" i="3"/>
  <c r="D47" i="4"/>
  <c r="E47" i="4"/>
  <c r="D62" i="1"/>
  <c r="G47" i="4"/>
  <c r="G57" i="4" s="1"/>
  <c r="F80" i="1"/>
  <c r="F47" i="4"/>
  <c r="F57" i="4" s="1"/>
  <c r="H62" i="1"/>
  <c r="H47" i="4"/>
  <c r="H57" i="4" s="1"/>
  <c r="I47" i="4"/>
  <c r="I57" i="4" s="1"/>
  <c r="S28" i="3"/>
  <c r="J61" i="5"/>
  <c r="H63" i="5"/>
  <c r="D33" i="3"/>
  <c r="F27" i="3"/>
  <c r="D57" i="4" l="1"/>
  <c r="J47" i="4"/>
  <c r="E57" i="4"/>
  <c r="K47" i="4"/>
  <c r="D73" i="1"/>
  <c r="J62" i="1"/>
  <c r="H73" i="1"/>
  <c r="H75" i="1" s="1"/>
  <c r="H80" i="1" s="1"/>
  <c r="P15" i="3"/>
  <c r="N14" i="3"/>
  <c r="I27" i="3"/>
  <c r="K28" i="3"/>
  <c r="V28" i="3" s="1"/>
  <c r="L62" i="1"/>
  <c r="U28" i="3"/>
  <c r="S27" i="3"/>
  <c r="H66" i="5"/>
  <c r="F33" i="3"/>
  <c r="D75" i="1" l="1"/>
  <c r="J73" i="1"/>
  <c r="L73" i="1" s="1"/>
  <c r="V15" i="3"/>
  <c r="X15" i="3" s="1"/>
  <c r="X28" i="3"/>
  <c r="I33" i="3"/>
  <c r="K27" i="3"/>
  <c r="P14" i="3"/>
  <c r="N20" i="3"/>
  <c r="N33" i="3" s="1"/>
  <c r="N47" i="4"/>
  <c r="N57" i="4" s="1"/>
  <c r="J57" i="4"/>
  <c r="U27" i="3"/>
  <c r="U33" i="3" s="1"/>
  <c r="S33" i="3"/>
  <c r="K57" i="4"/>
  <c r="O47" i="4"/>
  <c r="O57" i="4" s="1"/>
  <c r="J63" i="5"/>
  <c r="J66" i="5"/>
  <c r="P20" i="3" l="1"/>
  <c r="V20" i="3" s="1"/>
  <c r="V14" i="3"/>
  <c r="X14" i="3" s="1"/>
  <c r="K33" i="3"/>
  <c r="V27" i="3"/>
  <c r="X27" i="3" s="1"/>
  <c r="D80" i="1"/>
  <c r="J75" i="1"/>
  <c r="P33" i="3"/>
  <c r="X20" i="3"/>
  <c r="V33" i="3" l="1"/>
  <c r="X33" i="3" s="1"/>
  <c r="J80" i="1"/>
  <c r="L75" i="1"/>
</calcChain>
</file>

<file path=xl/sharedStrings.xml><?xml version="1.0" encoding="utf-8"?>
<sst xmlns="http://schemas.openxmlformats.org/spreadsheetml/2006/main" count="347" uniqueCount="190">
  <si>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</si>
  <si>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</si>
  <si>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</si>
  <si>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</si>
  <si>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</si>
  <si>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</si>
  <si>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</si>
  <si>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</si>
  <si>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</si>
  <si>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</si>
  <si>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</si>
  <si>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</si>
  <si>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</si>
  <si>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</si>
  <si>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</si>
  <si>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</si>
  <si>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</si>
  <si>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</si>
  <si>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</si>
  <si>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</si>
  <si>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</si>
  <si>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</si>
  <si>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</si>
  <si>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</si>
  <si>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</si>
  <si>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</si>
  <si>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</si>
  <si>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</si>
  <si>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</si>
  <si>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</si>
  <si>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Pasivos Diferidos a Largo Plazo</t>
  </si>
  <si>
    <t>Bienes Muebles</t>
  </si>
  <si>
    <t>Fondos y Bienes de Terceros en Garantía y/o en Administración a Largo Plazo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</si>
  <si>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</si>
  <si>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</si>
  <si>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</si>
  <si>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</si>
  <si>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</si>
  <si>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</si>
  <si>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</si>
  <si>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</si>
  <si>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</si>
  <si>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Hacienda Pública/Patrimonio Contribuido</t>
  </si>
  <si>
    <t>Total de Activos No Circulantes</t>
  </si>
  <si>
    <t>Aportaciones</t>
  </si>
  <si>
    <t>Donaciones de Capital</t>
  </si>
  <si>
    <t>Total del Activo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</si>
  <si>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</si>
  <si>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</si>
  <si>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</si>
  <si>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</si>
  <si>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</si>
  <si>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</si>
  <si>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</si>
  <si>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</si>
  <si>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</si>
  <si>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</si>
  <si>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</si>
  <si>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</si>
  <si>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</si>
  <si>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</si>
  <si>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</si>
  <si>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</si>
  <si>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</si>
  <si>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</si>
  <si>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</si>
  <si>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</si>
  <si>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</si>
  <si>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</si>
  <si>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</si>
  <si>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</si>
  <si>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</si>
  <si>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</si>
  <si>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</si>
  <si>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</si>
  <si>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</si>
  <si>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</si>
  <si>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</si>
  <si>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</si>
  <si>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</si>
  <si>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</si>
  <si>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</si>
  <si>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</si>
  <si>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</si>
  <si>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</si>
  <si>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</si>
  <si>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</si>
  <si>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</si>
  <si>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</si>
  <si>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</si>
  <si>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</si>
  <si>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</si>
  <si>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</si>
  <si>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</si>
  <si>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</si>
  <si>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</si>
  <si>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</si>
  <si>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</si>
  <si>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</si>
  <si>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</si>
  <si>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</si>
  <si>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</si>
  <si>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</si>
  <si>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</si>
  <si>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</si>
  <si>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</si>
  <si>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</si>
  <si>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</si>
  <si>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</si>
  <si>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</si>
  <si>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</si>
  <si>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</si>
  <si>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</si>
  <si>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Productos de Tipo Corriente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</si>
  <si>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</si>
  <si>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</si>
  <si>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</si>
  <si>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</si>
  <si>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</si>
  <si>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</si>
  <si>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</si>
  <si>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 xml:space="preserve">Rectificaciones de Resultados de Ejercicios Anteriores                              </t>
  </si>
  <si>
    <t xml:space="preserve">Aportaciones                                                                                                  </t>
  </si>
  <si>
    <t xml:space="preserve">Donaciones de Capital                                                                                    </t>
  </si>
  <si>
    <t xml:space="preserve">Actualización de la Hacienda Pública/Patrimonio                                             </t>
  </si>
  <si>
    <t xml:space="preserve">Variaciones de la Hacienda Pública / Patrimonio Neto del Ejercicio          </t>
  </si>
  <si>
    <t xml:space="preserve">Resultados del Ejercicio (Ahorro/Desahorro)                                                   </t>
  </si>
  <si>
    <t xml:space="preserve">Resultados de Ejercicios Anteriores                                                                </t>
  </si>
  <si>
    <t xml:space="preserve">Revalúos                                                                                                        </t>
  </si>
  <si>
    <t xml:space="preserve">Reservas                                                                                                         </t>
  </si>
  <si>
    <t xml:space="preserve">Actualización de la Hacienda Pública/Patrimonio                                           </t>
  </si>
  <si>
    <t xml:space="preserve">Variaciones de la Hacienda Pública / Patrimonio Neto del Ejercicio         </t>
  </si>
  <si>
    <t xml:space="preserve">Resultados de Ejercicios Anteriores                                                              </t>
  </si>
  <si>
    <t xml:space="preserve">Revalúos                                                                                                      </t>
  </si>
  <si>
    <t xml:space="preserve">Reservas                                                                                                      </t>
  </si>
  <si>
    <t>Estado de Cambios en la Situación Financiera</t>
  </si>
  <si>
    <t>Origen</t>
  </si>
  <si>
    <t>Aplicación</t>
  </si>
  <si>
    <t>Activo</t>
  </si>
  <si>
    <t>Pasivo</t>
  </si>
  <si>
    <t>HACIENDA PUBLICA/PATRIMONIO</t>
  </si>
  <si>
    <t>Estado de Flujos de Efectivo</t>
  </si>
  <si>
    <t xml:space="preserve">Flujos de Efectivo de las Actividades de Operación </t>
  </si>
  <si>
    <t>Contribuciones de mejoras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</si>
  <si>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</si>
  <si>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</si>
  <si>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</si>
  <si>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</si>
  <si>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</si>
  <si>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</si>
  <si>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</si>
  <si>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</si>
  <si>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</si>
  <si>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</si>
  <si>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</si>
  <si>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</si>
  <si>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</si>
  <si>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</si>
  <si>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</si>
  <si>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</si>
  <si>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</si>
  <si>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</si>
  <si>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</si>
  <si>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</si>
  <si>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SUMATORIA</t>
  </si>
  <si>
    <t>ELIMINACIÓN</t>
  </si>
  <si>
    <t>CONSOLIDACIÓN</t>
  </si>
  <si>
    <t>CONSOLIDACION</t>
  </si>
  <si>
    <t>Otros Orígenes de Financiamiento</t>
  </si>
  <si>
    <t>Otras Aplicaciones de Financiamiento</t>
  </si>
  <si>
    <t>AGUA POTABLE</t>
  </si>
  <si>
    <t>DIF MUNICIPAL</t>
  </si>
  <si>
    <t>IMPLAN</t>
  </si>
  <si>
    <t>INMUVI</t>
  </si>
  <si>
    <t>PARTICIPACION MUNICIPAL</t>
  </si>
  <si>
    <t>SALDOS A ELIMINAR DEUDOR - ACREEDOR</t>
  </si>
  <si>
    <t>MUNICIPIO SALDOS DEUDORES</t>
  </si>
  <si>
    <t>Notas a los Estados Financieros Consolidados</t>
  </si>
  <si>
    <t>Ver archivo de Word:</t>
  </si>
  <si>
    <t>Transacciones y saldos a consolidar</t>
  </si>
  <si>
    <t>Del Estado de Actividades Consolidado:</t>
  </si>
  <si>
    <t>Del Estado de Situación Financiera Consolidado:</t>
  </si>
  <si>
    <t xml:space="preserve">   Eliminar los saldos derivados de la relación Deudor-Acreedor por concepto de Participaciones y Aportaciones de Capital (del rubro Inversiones Financieras a Largo Plazo) con el rubro de Aportaciones (del grupo Hacienda Pública/Patrimonio Contribuido).</t>
  </si>
  <si>
    <t xml:space="preserve">Patrimonio Neto Inicial Ajustado del Ejercicio </t>
  </si>
  <si>
    <t>Consolidación de la clave administrativa 31120</t>
  </si>
  <si>
    <t>Del Estado de Actividades Consolidado, se deben eliminar las transacciones generadas por una relación de Ingreso-Gasto por conceptos de Transferencias, Asignaciones, Subsidios y Subvenciones, y Pensiones y Jubilaciones.</t>
  </si>
  <si>
    <t>Del 1 de enero al 31 de diciembre de 2021</t>
  </si>
  <si>
    <t>Hacienda Pública / Patrimonio Neto Final del Ejercicio 2020</t>
  </si>
  <si>
    <t>Cambios en la Hacienda Pública / Patrimonio Neto del Ejercicio 2021</t>
  </si>
  <si>
    <t>Saldo Neto en la Hacienda Pública / Patrimonio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</si>
</sst>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0" fontId="2" fillId="0" borderId="8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3" fontId="2" fillId="0" borderId="10" xfId="0" applyNumberFormat="1" applyFont="1" applyBorder="1"/>
    <xf numFmtId="3" fontId="3" fillId="0" borderId="10" xfId="0" applyNumberFormat="1" applyFont="1" applyBorder="1"/>
    <xf numFmtId="3" fontId="2" fillId="0" borderId="10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3" fontId="2" fillId="0" borderId="10" xfId="0" applyNumberFormat="1" applyFont="1" applyFill="1" applyBorder="1" applyAlignment="1">
      <alignment vertical="top"/>
    </xf>
    <xf numFmtId="0" fontId="0" fillId="0" borderId="7" xfId="0" applyFill="1" applyBorder="1"/>
    <xf numFmtId="0" fontId="2" fillId="0" borderId="6" xfId="0" applyFont="1" applyBorder="1"/>
    <xf numFmtId="3" fontId="2" fillId="0" borderId="0" xfId="0" applyNumberFormat="1" applyFont="1"/>
    <xf numFmtId="3" fontId="2" fillId="0" borderId="0" xfId="0" applyNumberFormat="1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3" fontId="2" fillId="0" borderId="10" xfId="0" applyNumberFormat="1" applyFont="1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4" fillId="0" borderId="1" xfId="0" applyFont="1" applyFill="1" applyBorder="1" applyAlignment="1">
      <alignment vertical="top"/>
    </xf>
    <xf numFmtId="3" fontId="3" fillId="0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3" fontId="0" fillId="0" borderId="10" xfId="0" applyNumberFormat="1" applyBorder="1" applyAlignment="1">
      <alignment vertical="top"/>
    </xf>
    <xf numFmtId="3" fontId="3" fillId="0" borderId="1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3" fontId="0" fillId="0" borderId="0" xfId="0" applyNumberFormat="1" applyAlignment="1">
      <alignment vertical="top"/>
    </xf>
    <xf numFmtId="3" fontId="4" fillId="0" borderId="10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10" xfId="0" applyFont="1" applyBorder="1" applyAlignment="1">
      <alignment vertical="top"/>
    </xf>
    <xf numFmtId="3" fontId="3" fillId="0" borderId="10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5" borderId="7" xfId="0" applyFont="1" applyFill="1" applyBorder="1"/>
    <xf numFmtId="3" fontId="3" fillId="5" borderId="10" xfId="0" applyNumberFormat="1" applyFont="1" applyFill="1" applyBorder="1" applyAlignment="1">
      <alignment vertical="top"/>
    </xf>
    <xf numFmtId="3" fontId="3" fillId="5" borderId="0" xfId="0" applyNumberFormat="1" applyFont="1" applyFill="1" applyAlignment="1">
      <alignment vertical="top"/>
    </xf>
    <xf numFmtId="3" fontId="2" fillId="5" borderId="10" xfId="0" applyNumberFormat="1" applyFont="1" applyFill="1" applyBorder="1" applyAlignment="1">
      <alignment vertical="top"/>
    </xf>
    <xf numFmtId="3" fontId="2" fillId="5" borderId="0" xfId="0" applyNumberFormat="1" applyFont="1" applyFill="1" applyAlignment="1">
      <alignment vertical="top"/>
    </xf>
    <xf numFmtId="3" fontId="2" fillId="5" borderId="8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top"/>
    </xf>
    <xf numFmtId="3" fontId="2" fillId="5" borderId="10" xfId="0" applyNumberFormat="1" applyFont="1" applyFill="1" applyBorder="1" applyAlignment="1">
      <alignment vertical="top" wrapText="1"/>
    </xf>
    <xf numFmtId="3" fontId="3" fillId="5" borderId="10" xfId="0" applyNumberFormat="1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4" fillId="5" borderId="8" xfId="0" applyNumberFormat="1" applyFont="1" applyFill="1" applyBorder="1" applyAlignment="1">
      <alignment horizontal="right" vertical="center" wrapText="1"/>
    </xf>
    <xf numFmtId="0" fontId="2" fillId="5" borderId="10" xfId="0" applyFont="1" applyFill="1" applyBorder="1"/>
    <xf numFmtId="0" fontId="2" fillId="5" borderId="8" xfId="0" applyFont="1" applyFill="1" applyBorder="1"/>
    <xf numFmtId="0" fontId="2" fillId="0" borderId="0" xfId="0" applyFont="1" applyFill="1"/>
    <xf numFmtId="3" fontId="3" fillId="0" borderId="10" xfId="0" applyNumberFormat="1" applyFont="1" applyFill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3" fontId="2" fillId="0" borderId="0" xfId="0" applyNumberFormat="1" applyFont="1" applyFill="1"/>
    <xf numFmtId="0" fontId="1" fillId="0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right" vertical="top" wrapText="1"/>
    </xf>
    <xf numFmtId="3" fontId="2" fillId="5" borderId="10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justify" vertical="top" wrapText="1"/>
    </xf>
    <xf numFmtId="3" fontId="2" fillId="0" borderId="8" xfId="0" applyNumberFormat="1" applyFont="1" applyFill="1" applyBorder="1" applyAlignment="1">
      <alignment horizontal="right" vertical="top" wrapText="1"/>
    </xf>
    <xf numFmtId="3" fontId="2" fillId="5" borderId="8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justify" vertical="top" wrapText="1"/>
    </xf>
    <xf numFmtId="0" fontId="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NumberFormat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selection activeCell="H35" sqref="H35"/>
    </sheetView>
  </sheetViews>
  <sheetFormatPr baseColWidth="10" defaultRowHeight="12" x14ac:dyDescent="0.2"/>
  <cols>
    <col min="1" max="1" width="3" style="5" customWidth="1"/>
    <col min="2" max="2" width="70.42578125" style="5" customWidth="1"/>
    <col min="3" max="3" width="12.7109375" style="7" customWidth="1"/>
    <col min="4" max="6" width="12.7109375" style="5" customWidth="1"/>
    <col min="7" max="9" width="14.7109375" style="5" customWidth="1"/>
    <col min="10" max="16384" width="11.42578125" style="5"/>
  </cols>
  <sheetData>
    <row r="1" spans="1:9" ht="12" customHeight="1" x14ac:dyDescent="0.2">
      <c r="A1" s="126" t="s">
        <v>184</v>
      </c>
      <c r="B1" s="127"/>
      <c r="C1" s="127"/>
      <c r="D1" s="127"/>
      <c r="E1" s="127"/>
      <c r="F1" s="127"/>
      <c r="G1" s="127"/>
      <c r="H1" s="127"/>
      <c r="I1" s="128"/>
    </row>
    <row r="2" spans="1:9" x14ac:dyDescent="0.2">
      <c r="A2" s="129" t="s">
        <v>59</v>
      </c>
      <c r="B2" s="130"/>
      <c r="C2" s="130"/>
      <c r="D2" s="130"/>
      <c r="E2" s="130"/>
      <c r="F2" s="130"/>
      <c r="G2" s="130"/>
      <c r="H2" s="130"/>
      <c r="I2" s="131"/>
    </row>
    <row r="3" spans="1:9" x14ac:dyDescent="0.2">
      <c r="A3" s="132" t="s">
        <v>186</v>
      </c>
      <c r="B3" s="133"/>
      <c r="C3" s="133"/>
      <c r="D3" s="133"/>
      <c r="E3" s="133"/>
      <c r="F3" s="133"/>
      <c r="G3" s="133"/>
      <c r="H3" s="133"/>
      <c r="I3" s="134"/>
    </row>
    <row r="4" spans="1:9" ht="24" customHeight="1" x14ac:dyDescent="0.2">
      <c r="A4" s="126" t="s">
        <v>115</v>
      </c>
      <c r="B4" s="128"/>
      <c r="C4" s="37" t="s">
        <v>170</v>
      </c>
      <c r="D4" s="37" t="s">
        <v>171</v>
      </c>
      <c r="E4" s="116" t="s">
        <v>173</v>
      </c>
      <c r="F4" s="116" t="s">
        <v>172</v>
      </c>
      <c r="G4" s="135" t="s">
        <v>164</v>
      </c>
      <c r="H4" s="135" t="s">
        <v>165</v>
      </c>
      <c r="I4" s="135" t="s">
        <v>166</v>
      </c>
    </row>
    <row r="5" spans="1:9" ht="12" customHeight="1" x14ac:dyDescent="0.2">
      <c r="A5" s="132"/>
      <c r="B5" s="134"/>
      <c r="C5" s="84">
        <v>2021</v>
      </c>
      <c r="D5" s="84">
        <f>+C5</f>
        <v>2021</v>
      </c>
      <c r="E5" s="84">
        <f>+D5</f>
        <v>2021</v>
      </c>
      <c r="F5" s="84">
        <f>+E5</f>
        <v>2021</v>
      </c>
      <c r="G5" s="136"/>
      <c r="H5" s="136"/>
      <c r="I5" s="136"/>
    </row>
    <row r="6" spans="1:9" x14ac:dyDescent="0.2">
      <c r="A6" s="15"/>
      <c r="B6" s="16"/>
      <c r="C6" s="91"/>
      <c r="D6" s="18"/>
      <c r="E6" s="77"/>
      <c r="F6" s="18"/>
      <c r="G6" s="18"/>
      <c r="H6" s="18"/>
      <c r="I6" s="18"/>
    </row>
    <row r="7" spans="1:9" x14ac:dyDescent="0.2">
      <c r="A7" s="124" t="s">
        <v>60</v>
      </c>
      <c r="B7" s="125"/>
      <c r="C7" s="92"/>
      <c r="D7" s="19"/>
      <c r="E7" s="95"/>
      <c r="F7" s="19"/>
      <c r="G7" s="19"/>
      <c r="H7" s="19"/>
      <c r="I7" s="19"/>
    </row>
    <row r="8" spans="1:9" x14ac:dyDescent="0.2">
      <c r="A8" s="124" t="s">
        <v>61</v>
      </c>
      <c r="B8" s="125"/>
      <c r="C8" s="93">
        <f>SUM(C9:C16)</f>
        <v>412542.52</v>
      </c>
      <c r="D8" s="27">
        <f>SUM(D9:D16)</f>
        <v>0</v>
      </c>
      <c r="E8" s="93">
        <f>SUM(E9:E16)</f>
        <v>0</v>
      </c>
      <c r="F8" s="27">
        <f>SUM(F9:F16)</f>
        <v>0</v>
      </c>
      <c r="G8" s="25">
        <f t="shared" ref="G8:G25" si="0">SUM(C8:F8)</f>
        <v>412542.52</v>
      </c>
      <c r="H8" s="24"/>
      <c r="I8" s="27">
        <f>SUM(I9:I16)</f>
        <v>412542.52</v>
      </c>
    </row>
    <row r="9" spans="1:9" x14ac:dyDescent="0.2">
      <c r="A9" s="9"/>
      <c r="B9" s="3" t="s">
        <v>62</v>
      </c>
      <c r="C9" s="92"/>
      <c r="D9" s="26"/>
      <c r="E9" s="92"/>
      <c r="F9" s="26"/>
      <c r="G9" s="24">
        <f t="shared" si="0"/>
        <v>0</v>
      </c>
      <c r="H9" s="19"/>
      <c r="I9" s="24">
        <f>+G9-H9</f>
        <v>0</v>
      </c>
    </row>
    <row r="10" spans="1:9" x14ac:dyDescent="0.2">
      <c r="A10" s="9"/>
      <c r="B10" s="3" t="s">
        <v>63</v>
      </c>
      <c r="C10" s="92"/>
      <c r="D10" s="26"/>
      <c r="E10" s="92"/>
      <c r="F10" s="26"/>
      <c r="G10" s="24">
        <f t="shared" si="0"/>
        <v>0</v>
      </c>
      <c r="H10" s="19"/>
      <c r="I10" s="24">
        <f t="shared" ref="I10:I16" si="1">+G10-H10</f>
        <v>0</v>
      </c>
    </row>
    <row r="11" spans="1:9" x14ac:dyDescent="0.2">
      <c r="A11" s="9"/>
      <c r="B11" s="3" t="s">
        <v>64</v>
      </c>
      <c r="C11" s="92"/>
      <c r="D11" s="26"/>
      <c r="E11" s="92"/>
      <c r="F11" s="26"/>
      <c r="G11" s="24">
        <f t="shared" si="0"/>
        <v>0</v>
      </c>
      <c r="H11" s="19"/>
      <c r="I11" s="24">
        <f t="shared" si="1"/>
        <v>0</v>
      </c>
    </row>
    <row r="12" spans="1:9" x14ac:dyDescent="0.2">
      <c r="A12" s="9"/>
      <c r="B12" s="3" t="s">
        <v>65</v>
      </c>
      <c r="C12" s="92">
        <v>412423.95</v>
      </c>
      <c r="D12" s="26"/>
      <c r="E12" s="92"/>
      <c r="F12" s="26"/>
      <c r="G12" s="24">
        <f t="shared" si="0"/>
        <v>412423.95</v>
      </c>
      <c r="H12" s="19"/>
      <c r="I12" s="24">
        <f t="shared" si="1"/>
        <v>412423.95</v>
      </c>
    </row>
    <row r="13" spans="1:9" x14ac:dyDescent="0.2">
      <c r="A13" s="9"/>
      <c r="B13" s="10" t="s">
        <v>113</v>
      </c>
      <c r="C13" s="92">
        <v>118.57</v>
      </c>
      <c r="D13" s="26"/>
      <c r="E13" s="92"/>
      <c r="F13" s="26"/>
      <c r="G13" s="24">
        <f t="shared" si="0"/>
        <v>118.57</v>
      </c>
      <c r="H13" s="19"/>
      <c r="I13" s="24">
        <f t="shared" si="1"/>
        <v>118.57</v>
      </c>
    </row>
    <row r="14" spans="1:9" x14ac:dyDescent="0.2">
      <c r="A14" s="9"/>
      <c r="B14" s="3" t="s">
        <v>66</v>
      </c>
      <c r="C14" s="92"/>
      <c r="D14" s="26"/>
      <c r="E14" s="92"/>
      <c r="F14" s="26"/>
      <c r="G14" s="24">
        <f t="shared" si="0"/>
        <v>0</v>
      </c>
      <c r="H14" s="19"/>
      <c r="I14" s="24">
        <f t="shared" si="1"/>
        <v>0</v>
      </c>
    </row>
    <row r="15" spans="1:9" x14ac:dyDescent="0.2">
      <c r="A15" s="9"/>
      <c r="B15" s="3" t="s">
        <v>67</v>
      </c>
      <c r="C15" s="92"/>
      <c r="D15" s="26"/>
      <c r="E15" s="92"/>
      <c r="F15" s="26"/>
      <c r="G15" s="24">
        <f t="shared" si="0"/>
        <v>0</v>
      </c>
      <c r="H15" s="19"/>
      <c r="I15" s="24">
        <f t="shared" si="1"/>
        <v>0</v>
      </c>
    </row>
    <row r="16" spans="1:9" ht="24" x14ac:dyDescent="0.2">
      <c r="A16" s="9"/>
      <c r="B16" s="3" t="s">
        <v>68</v>
      </c>
      <c r="C16" s="92"/>
      <c r="D16" s="26"/>
      <c r="E16" s="92"/>
      <c r="F16" s="26"/>
      <c r="G16" s="24">
        <f t="shared" si="0"/>
        <v>0</v>
      </c>
      <c r="H16" s="19"/>
      <c r="I16" s="24">
        <f t="shared" si="1"/>
        <v>0</v>
      </c>
    </row>
    <row r="17" spans="1:9" x14ac:dyDescent="0.2">
      <c r="A17" s="124" t="s">
        <v>69</v>
      </c>
      <c r="B17" s="125"/>
      <c r="C17" s="93">
        <f>SUM(C18:C19)</f>
        <v>695827.82</v>
      </c>
      <c r="D17" s="27">
        <f>SUM(D18:D19)</f>
        <v>0</v>
      </c>
      <c r="E17" s="93">
        <f>SUM(E18:E19)</f>
        <v>0</v>
      </c>
      <c r="F17" s="27">
        <f>SUM(F18:F19)</f>
        <v>0</v>
      </c>
      <c r="G17" s="25">
        <f t="shared" si="0"/>
        <v>695827.82</v>
      </c>
      <c r="H17" s="19"/>
      <c r="I17" s="27">
        <f>SUM(I18:I19)</f>
        <v>0</v>
      </c>
    </row>
    <row r="18" spans="1:9" x14ac:dyDescent="0.2">
      <c r="A18" s="9"/>
      <c r="B18" s="3" t="s">
        <v>70</v>
      </c>
      <c r="C18" s="92">
        <v>695827.82</v>
      </c>
      <c r="D18" s="26"/>
      <c r="E18" s="92"/>
      <c r="F18" s="26"/>
      <c r="G18" s="24">
        <f t="shared" si="0"/>
        <v>695827.82</v>
      </c>
      <c r="H18" s="24">
        <f>SUM(C18:F18)</f>
        <v>695827.82</v>
      </c>
      <c r="I18" s="24">
        <f>+G18-H18</f>
        <v>0</v>
      </c>
    </row>
    <row r="19" spans="1:9" x14ac:dyDescent="0.2">
      <c r="A19" s="9"/>
      <c r="B19" s="3" t="s">
        <v>71</v>
      </c>
      <c r="C19" s="92"/>
      <c r="D19" s="26"/>
      <c r="E19" s="92"/>
      <c r="F19" s="26"/>
      <c r="G19" s="24">
        <f t="shared" si="0"/>
        <v>0</v>
      </c>
      <c r="H19" s="24"/>
      <c r="I19" s="24">
        <f>+G19-H19</f>
        <v>0</v>
      </c>
    </row>
    <row r="20" spans="1:9" x14ac:dyDescent="0.2">
      <c r="A20" s="124" t="s">
        <v>72</v>
      </c>
      <c r="B20" s="125"/>
      <c r="C20" s="93"/>
      <c r="D20" s="27"/>
      <c r="E20" s="93"/>
      <c r="F20" s="26"/>
      <c r="G20" s="24">
        <f t="shared" si="0"/>
        <v>0</v>
      </c>
      <c r="H20" s="19"/>
      <c r="I20" s="27">
        <f>SUM(I21:I25)</f>
        <v>0</v>
      </c>
    </row>
    <row r="21" spans="1:9" x14ac:dyDescent="0.2">
      <c r="A21" s="9"/>
      <c r="B21" s="3" t="s">
        <v>73</v>
      </c>
      <c r="C21" s="92"/>
      <c r="D21" s="26"/>
      <c r="E21" s="92"/>
      <c r="F21" s="26"/>
      <c r="G21" s="24">
        <f t="shared" si="0"/>
        <v>0</v>
      </c>
      <c r="H21" s="19"/>
      <c r="I21" s="24">
        <f>+G21-H21</f>
        <v>0</v>
      </c>
    </row>
    <row r="22" spans="1:9" x14ac:dyDescent="0.2">
      <c r="A22" s="9"/>
      <c r="B22" s="3" t="s">
        <v>74</v>
      </c>
      <c r="C22" s="92"/>
      <c r="D22" s="26"/>
      <c r="E22" s="92"/>
      <c r="F22" s="26"/>
      <c r="G22" s="24">
        <f t="shared" si="0"/>
        <v>0</v>
      </c>
      <c r="H22" s="19"/>
      <c r="I22" s="24">
        <f>+G22-H22</f>
        <v>0</v>
      </c>
    </row>
    <row r="23" spans="1:9" x14ac:dyDescent="0.2">
      <c r="A23" s="9"/>
      <c r="B23" s="3" t="s">
        <v>75</v>
      </c>
      <c r="C23" s="92"/>
      <c r="D23" s="26"/>
      <c r="E23" s="92"/>
      <c r="F23" s="26"/>
      <c r="G23" s="24">
        <f t="shared" si="0"/>
        <v>0</v>
      </c>
      <c r="H23" s="19"/>
      <c r="I23" s="24">
        <f>+G23-H23</f>
        <v>0</v>
      </c>
    </row>
    <row r="24" spans="1:9" x14ac:dyDescent="0.2">
      <c r="A24" s="9"/>
      <c r="B24" s="3" t="s">
        <v>76</v>
      </c>
      <c r="C24" s="92"/>
      <c r="D24" s="26"/>
      <c r="E24" s="92"/>
      <c r="F24" s="26"/>
      <c r="G24" s="24">
        <f t="shared" si="0"/>
        <v>0</v>
      </c>
      <c r="H24" s="19"/>
      <c r="I24" s="24">
        <f>+G24-H24</f>
        <v>0</v>
      </c>
    </row>
    <row r="25" spans="1:9" x14ac:dyDescent="0.2">
      <c r="A25" s="9"/>
      <c r="B25" s="3" t="s">
        <v>77</v>
      </c>
      <c r="C25" s="92"/>
      <c r="D25" s="26"/>
      <c r="E25" s="92"/>
      <c r="F25" s="26"/>
      <c r="G25" s="24">
        <f t="shared" si="0"/>
        <v>0</v>
      </c>
      <c r="H25" s="19"/>
      <c r="I25" s="24">
        <f>+G25-H25</f>
        <v>0</v>
      </c>
    </row>
    <row r="26" spans="1:9" x14ac:dyDescent="0.2">
      <c r="A26" s="9"/>
      <c r="B26" s="11"/>
      <c r="C26" s="92"/>
      <c r="D26" s="26"/>
      <c r="E26" s="92"/>
      <c r="F26" s="26"/>
      <c r="G26" s="24"/>
      <c r="H26" s="19"/>
      <c r="I26" s="19"/>
    </row>
    <row r="27" spans="1:9" x14ac:dyDescent="0.2">
      <c r="A27" s="124" t="s">
        <v>78</v>
      </c>
      <c r="B27" s="125"/>
      <c r="C27" s="93">
        <f>SUM(C8+C17+C20)</f>
        <v>1108370.3399999999</v>
      </c>
      <c r="D27" s="27">
        <f>SUM(D8+D17+D20)</f>
        <v>0</v>
      </c>
      <c r="E27" s="93">
        <f>SUM(E8+E17+E20)</f>
        <v>0</v>
      </c>
      <c r="F27" s="27">
        <f>SUM(F8+F17+F20)</f>
        <v>0</v>
      </c>
      <c r="G27" s="25">
        <f>SUM(C27:F27)</f>
        <v>1108370.3399999999</v>
      </c>
      <c r="H27" s="27">
        <f>SUM(H8:H26)</f>
        <v>695827.82</v>
      </c>
      <c r="I27" s="25">
        <f>+G27-H27</f>
        <v>412542.5199999999</v>
      </c>
    </row>
    <row r="28" spans="1:9" x14ac:dyDescent="0.2">
      <c r="A28" s="9"/>
      <c r="B28" s="11"/>
      <c r="C28" s="92"/>
      <c r="D28" s="26"/>
      <c r="E28" s="92"/>
      <c r="F28" s="26"/>
      <c r="G28" s="24"/>
      <c r="H28" s="19"/>
      <c r="I28" s="19"/>
    </row>
    <row r="29" spans="1:9" x14ac:dyDescent="0.2">
      <c r="A29" s="124" t="s">
        <v>79</v>
      </c>
      <c r="B29" s="125"/>
      <c r="C29" s="92"/>
      <c r="D29" s="26"/>
      <c r="E29" s="92"/>
      <c r="F29" s="26"/>
      <c r="G29" s="24"/>
      <c r="H29" s="19"/>
      <c r="I29" s="19"/>
    </row>
    <row r="30" spans="1:9" x14ac:dyDescent="0.2">
      <c r="A30" s="124" t="s">
        <v>80</v>
      </c>
      <c r="B30" s="125"/>
      <c r="C30" s="93">
        <f>SUM(C31:C33)</f>
        <v>1068965.4099999999</v>
      </c>
      <c r="D30" s="27">
        <f>SUM(D31:D33)</f>
        <v>0</v>
      </c>
      <c r="E30" s="93">
        <f>SUM(E31:E33)</f>
        <v>0</v>
      </c>
      <c r="F30" s="27">
        <f>SUM(F31:F33)</f>
        <v>0</v>
      </c>
      <c r="G30" s="25">
        <f t="shared" ref="G30:G62" si="2">SUM(C30:F30)</f>
        <v>1068965.4099999999</v>
      </c>
      <c r="H30" s="19"/>
      <c r="I30" s="25">
        <f>SUM(I31:I33)</f>
        <v>1068965.4099999999</v>
      </c>
    </row>
    <row r="31" spans="1:9" x14ac:dyDescent="0.2">
      <c r="A31" s="9"/>
      <c r="B31" s="3" t="s">
        <v>81</v>
      </c>
      <c r="C31" s="92">
        <v>715685.91</v>
      </c>
      <c r="D31" s="26"/>
      <c r="E31" s="92"/>
      <c r="F31" s="26"/>
      <c r="G31" s="24">
        <f t="shared" si="2"/>
        <v>715685.91</v>
      </c>
      <c r="H31" s="19"/>
      <c r="I31" s="24">
        <f>+G31-H31</f>
        <v>715685.91</v>
      </c>
    </row>
    <row r="32" spans="1:9" x14ac:dyDescent="0.2">
      <c r="A32" s="9"/>
      <c r="B32" s="3" t="s">
        <v>82</v>
      </c>
      <c r="C32" s="92">
        <v>258386.97</v>
      </c>
      <c r="D32" s="26"/>
      <c r="E32" s="92"/>
      <c r="F32" s="26"/>
      <c r="G32" s="24">
        <f t="shared" si="2"/>
        <v>258386.97</v>
      </c>
      <c r="H32" s="19"/>
      <c r="I32" s="24">
        <f>+G32-H32</f>
        <v>258386.97</v>
      </c>
    </row>
    <row r="33" spans="1:9" x14ac:dyDescent="0.2">
      <c r="A33" s="9"/>
      <c r="B33" s="3" t="s">
        <v>83</v>
      </c>
      <c r="C33" s="92">
        <v>94892.53</v>
      </c>
      <c r="D33" s="26"/>
      <c r="E33" s="92"/>
      <c r="F33" s="26"/>
      <c r="G33" s="24">
        <f t="shared" si="2"/>
        <v>94892.53</v>
      </c>
      <c r="H33" s="19"/>
      <c r="I33" s="24">
        <f>+G33-H33</f>
        <v>94892.53</v>
      </c>
    </row>
    <row r="34" spans="1:9" x14ac:dyDescent="0.2">
      <c r="A34" s="124" t="s">
        <v>71</v>
      </c>
      <c r="B34" s="125"/>
      <c r="C34" s="93">
        <f>SUM(C35:C43)</f>
        <v>0</v>
      </c>
      <c r="D34" s="27">
        <f>SUM(D35:D43)</f>
        <v>0</v>
      </c>
      <c r="E34" s="93">
        <f>SUM(E35:E43)</f>
        <v>0</v>
      </c>
      <c r="F34" s="27">
        <f>SUM(F35:F43)</f>
        <v>0</v>
      </c>
      <c r="G34" s="25">
        <f t="shared" si="2"/>
        <v>0</v>
      </c>
      <c r="H34" s="19"/>
      <c r="I34" s="25">
        <f>SUM(I35:I43)</f>
        <v>-695827.82</v>
      </c>
    </row>
    <row r="35" spans="1:9" x14ac:dyDescent="0.2">
      <c r="A35" s="9"/>
      <c r="B35" s="3" t="s">
        <v>84</v>
      </c>
      <c r="C35" s="92"/>
      <c r="D35" s="26"/>
      <c r="E35" s="92"/>
      <c r="F35" s="26"/>
      <c r="G35" s="24">
        <f t="shared" si="2"/>
        <v>0</v>
      </c>
      <c r="H35" s="24">
        <f>+H18</f>
        <v>695827.82</v>
      </c>
      <c r="I35" s="24">
        <f>+G35-H35</f>
        <v>-695827.82</v>
      </c>
    </row>
    <row r="36" spans="1:9" x14ac:dyDescent="0.2">
      <c r="A36" s="9"/>
      <c r="B36" s="3" t="s">
        <v>85</v>
      </c>
      <c r="C36" s="92"/>
      <c r="D36" s="26"/>
      <c r="E36" s="92"/>
      <c r="F36" s="26"/>
      <c r="G36" s="24">
        <f t="shared" si="2"/>
        <v>0</v>
      </c>
      <c r="H36" s="19"/>
      <c r="I36" s="24">
        <f t="shared" ref="I36:I43" si="3">+G36-H36</f>
        <v>0</v>
      </c>
    </row>
    <row r="37" spans="1:9" x14ac:dyDescent="0.2">
      <c r="A37" s="9"/>
      <c r="B37" s="3" t="s">
        <v>86</v>
      </c>
      <c r="C37" s="92"/>
      <c r="D37" s="26"/>
      <c r="E37" s="92"/>
      <c r="F37" s="26"/>
      <c r="G37" s="24">
        <f t="shared" si="2"/>
        <v>0</v>
      </c>
      <c r="H37" s="19"/>
      <c r="I37" s="24">
        <f t="shared" si="3"/>
        <v>0</v>
      </c>
    </row>
    <row r="38" spans="1:9" x14ac:dyDescent="0.2">
      <c r="A38" s="9"/>
      <c r="B38" s="3" t="s">
        <v>87</v>
      </c>
      <c r="C38" s="92"/>
      <c r="D38" s="26"/>
      <c r="E38" s="92"/>
      <c r="F38" s="26"/>
      <c r="G38" s="24">
        <f t="shared" si="2"/>
        <v>0</v>
      </c>
      <c r="H38" s="19"/>
      <c r="I38" s="24">
        <f t="shared" si="3"/>
        <v>0</v>
      </c>
    </row>
    <row r="39" spans="1:9" x14ac:dyDescent="0.2">
      <c r="A39" s="9"/>
      <c r="B39" s="3" t="s">
        <v>88</v>
      </c>
      <c r="C39" s="92"/>
      <c r="D39" s="26"/>
      <c r="E39" s="92"/>
      <c r="F39" s="26"/>
      <c r="G39" s="24">
        <f t="shared" si="2"/>
        <v>0</v>
      </c>
      <c r="H39" s="19"/>
      <c r="I39" s="24">
        <f t="shared" si="3"/>
        <v>0</v>
      </c>
    </row>
    <row r="40" spans="1:9" x14ac:dyDescent="0.2">
      <c r="A40" s="9"/>
      <c r="B40" s="3" t="s">
        <v>89</v>
      </c>
      <c r="C40" s="92"/>
      <c r="D40" s="26"/>
      <c r="E40" s="92"/>
      <c r="F40" s="26"/>
      <c r="G40" s="24">
        <f t="shared" si="2"/>
        <v>0</v>
      </c>
      <c r="H40" s="19"/>
      <c r="I40" s="24">
        <f t="shared" si="3"/>
        <v>0</v>
      </c>
    </row>
    <row r="41" spans="1:9" x14ac:dyDescent="0.2">
      <c r="A41" s="9"/>
      <c r="B41" s="3" t="s">
        <v>90</v>
      </c>
      <c r="C41" s="92"/>
      <c r="D41" s="26"/>
      <c r="E41" s="92"/>
      <c r="F41" s="26"/>
      <c r="G41" s="24">
        <f t="shared" si="2"/>
        <v>0</v>
      </c>
      <c r="H41" s="19"/>
      <c r="I41" s="24">
        <f t="shared" si="3"/>
        <v>0</v>
      </c>
    </row>
    <row r="42" spans="1:9" x14ac:dyDescent="0.2">
      <c r="A42" s="9"/>
      <c r="B42" s="3" t="s">
        <v>91</v>
      </c>
      <c r="C42" s="92"/>
      <c r="D42" s="26"/>
      <c r="E42" s="92"/>
      <c r="F42" s="26"/>
      <c r="G42" s="24">
        <f t="shared" si="2"/>
        <v>0</v>
      </c>
      <c r="H42" s="19"/>
      <c r="I42" s="24">
        <f t="shared" si="3"/>
        <v>0</v>
      </c>
    </row>
    <row r="43" spans="1:9" x14ac:dyDescent="0.2">
      <c r="A43" s="9"/>
      <c r="B43" s="3" t="s">
        <v>92</v>
      </c>
      <c r="C43" s="92"/>
      <c r="D43" s="26"/>
      <c r="E43" s="92"/>
      <c r="F43" s="26"/>
      <c r="G43" s="24">
        <f t="shared" si="2"/>
        <v>0</v>
      </c>
      <c r="H43" s="19"/>
      <c r="I43" s="24">
        <f t="shared" si="3"/>
        <v>0</v>
      </c>
    </row>
    <row r="44" spans="1:9" x14ac:dyDescent="0.2">
      <c r="A44" s="124" t="s">
        <v>93</v>
      </c>
      <c r="B44" s="125"/>
      <c r="C44" s="93">
        <f>SUM(C45:C47)</f>
        <v>0</v>
      </c>
      <c r="D44" s="27">
        <f>SUM(D45:D47)</f>
        <v>0</v>
      </c>
      <c r="E44" s="93">
        <f>SUM(E45:E47)</f>
        <v>0</v>
      </c>
      <c r="F44" s="27">
        <f>SUM(F45:F47)</f>
        <v>0</v>
      </c>
      <c r="G44" s="25">
        <f t="shared" si="2"/>
        <v>0</v>
      </c>
      <c r="H44" s="19"/>
      <c r="I44" s="25">
        <f>SUM(I45:I47)</f>
        <v>0</v>
      </c>
    </row>
    <row r="45" spans="1:9" x14ac:dyDescent="0.2">
      <c r="A45" s="9"/>
      <c r="B45" s="3" t="s">
        <v>94</v>
      </c>
      <c r="C45" s="92"/>
      <c r="D45" s="26"/>
      <c r="E45" s="92"/>
      <c r="F45" s="26"/>
      <c r="G45" s="24">
        <f t="shared" si="2"/>
        <v>0</v>
      </c>
      <c r="H45" s="19"/>
      <c r="I45" s="24">
        <f>+G45-H45</f>
        <v>0</v>
      </c>
    </row>
    <row r="46" spans="1:9" x14ac:dyDescent="0.2">
      <c r="A46" s="9"/>
      <c r="B46" s="3" t="s">
        <v>44</v>
      </c>
      <c r="C46" s="92"/>
      <c r="D46" s="26"/>
      <c r="E46" s="92"/>
      <c r="F46" s="26"/>
      <c r="G46" s="24">
        <f t="shared" si="2"/>
        <v>0</v>
      </c>
      <c r="H46" s="19"/>
      <c r="I46" s="24">
        <f>+G46-H46</f>
        <v>0</v>
      </c>
    </row>
    <row r="47" spans="1:9" x14ac:dyDescent="0.2">
      <c r="A47" s="9"/>
      <c r="B47" s="3" t="s">
        <v>95</v>
      </c>
      <c r="C47" s="92"/>
      <c r="D47" s="26"/>
      <c r="E47" s="92"/>
      <c r="F47" s="26"/>
      <c r="G47" s="24">
        <f t="shared" si="2"/>
        <v>0</v>
      </c>
      <c r="H47" s="19"/>
      <c r="I47" s="24">
        <f>+G47-H47</f>
        <v>0</v>
      </c>
    </row>
    <row r="48" spans="1:9" x14ac:dyDescent="0.2">
      <c r="A48" s="124" t="s">
        <v>96</v>
      </c>
      <c r="B48" s="125"/>
      <c r="C48" s="93">
        <f>SUM(C49:C53)</f>
        <v>0</v>
      </c>
      <c r="D48" s="27">
        <f>SUM(D49:D53)</f>
        <v>0</v>
      </c>
      <c r="E48" s="93">
        <f>SUM(E49:E53)</f>
        <v>0</v>
      </c>
      <c r="F48" s="27">
        <f>SUM(F49:F53)</f>
        <v>0</v>
      </c>
      <c r="G48" s="24">
        <f t="shared" si="2"/>
        <v>0</v>
      </c>
      <c r="H48" s="19"/>
      <c r="I48" s="25">
        <f>SUM(I49:I60)</f>
        <v>0</v>
      </c>
    </row>
    <row r="49" spans="1:9" x14ac:dyDescent="0.2">
      <c r="A49" s="9"/>
      <c r="B49" s="3" t="s">
        <v>97</v>
      </c>
      <c r="C49" s="92"/>
      <c r="D49" s="26"/>
      <c r="E49" s="92"/>
      <c r="F49" s="26"/>
      <c r="G49" s="24">
        <f t="shared" si="2"/>
        <v>0</v>
      </c>
      <c r="H49" s="19"/>
      <c r="I49" s="24">
        <f t="shared" ref="I49:I60" si="4">+G49-H49</f>
        <v>0</v>
      </c>
    </row>
    <row r="50" spans="1:9" x14ac:dyDescent="0.2">
      <c r="A50" s="9"/>
      <c r="B50" s="3" t="s">
        <v>98</v>
      </c>
      <c r="C50" s="92"/>
      <c r="D50" s="26"/>
      <c r="E50" s="92"/>
      <c r="F50" s="26"/>
      <c r="G50" s="24">
        <f t="shared" si="2"/>
        <v>0</v>
      </c>
      <c r="H50" s="19"/>
      <c r="I50" s="24">
        <f t="shared" si="4"/>
        <v>0</v>
      </c>
    </row>
    <row r="51" spans="1:9" x14ac:dyDescent="0.2">
      <c r="A51" s="9"/>
      <c r="B51" s="3" t="s">
        <v>99</v>
      </c>
      <c r="C51" s="92"/>
      <c r="D51" s="26"/>
      <c r="E51" s="92"/>
      <c r="F51" s="26"/>
      <c r="G51" s="24">
        <f t="shared" si="2"/>
        <v>0</v>
      </c>
      <c r="H51" s="19"/>
      <c r="I51" s="24">
        <f t="shared" si="4"/>
        <v>0</v>
      </c>
    </row>
    <row r="52" spans="1:9" x14ac:dyDescent="0.2">
      <c r="A52" s="9"/>
      <c r="B52" s="3" t="s">
        <v>100</v>
      </c>
      <c r="C52" s="92"/>
      <c r="D52" s="26"/>
      <c r="E52" s="92"/>
      <c r="F52" s="26"/>
      <c r="G52" s="24">
        <f t="shared" si="2"/>
        <v>0</v>
      </c>
      <c r="H52" s="19"/>
      <c r="I52" s="24">
        <f t="shared" si="4"/>
        <v>0</v>
      </c>
    </row>
    <row r="53" spans="1:9" x14ac:dyDescent="0.2">
      <c r="A53" s="9"/>
      <c r="B53" s="3" t="s">
        <v>101</v>
      </c>
      <c r="C53" s="92"/>
      <c r="D53" s="26"/>
      <c r="E53" s="92"/>
      <c r="F53" s="26"/>
      <c r="G53" s="24">
        <f t="shared" si="2"/>
        <v>0</v>
      </c>
      <c r="H53" s="19"/>
      <c r="I53" s="24">
        <f t="shared" si="4"/>
        <v>0</v>
      </c>
    </row>
    <row r="54" spans="1:9" x14ac:dyDescent="0.2">
      <c r="A54" s="124" t="s">
        <v>102</v>
      </c>
      <c r="B54" s="125"/>
      <c r="C54" s="93"/>
      <c r="D54" s="27"/>
      <c r="E54" s="93"/>
      <c r="F54" s="27"/>
      <c r="G54" s="24">
        <f t="shared" si="2"/>
        <v>0</v>
      </c>
      <c r="H54" s="19"/>
      <c r="I54" s="24">
        <f t="shared" si="4"/>
        <v>0</v>
      </c>
    </row>
    <row r="55" spans="1:9" x14ac:dyDescent="0.2">
      <c r="A55" s="9"/>
      <c r="B55" s="3" t="s">
        <v>103</v>
      </c>
      <c r="C55" s="92"/>
      <c r="D55" s="26"/>
      <c r="E55" s="92"/>
      <c r="F55" s="26"/>
      <c r="G55" s="24">
        <f t="shared" si="2"/>
        <v>0</v>
      </c>
      <c r="H55" s="19"/>
      <c r="I55" s="24">
        <f t="shared" si="4"/>
        <v>0</v>
      </c>
    </row>
    <row r="56" spans="1:9" x14ac:dyDescent="0.2">
      <c r="A56" s="9"/>
      <c r="B56" s="3" t="s">
        <v>104</v>
      </c>
      <c r="C56" s="92"/>
      <c r="D56" s="26"/>
      <c r="E56" s="92"/>
      <c r="F56" s="26"/>
      <c r="G56" s="24">
        <f t="shared" si="2"/>
        <v>0</v>
      </c>
      <c r="H56" s="19"/>
      <c r="I56" s="24">
        <f t="shared" si="4"/>
        <v>0</v>
      </c>
    </row>
    <row r="57" spans="1:9" x14ac:dyDescent="0.2">
      <c r="A57" s="9"/>
      <c r="B57" s="3" t="s">
        <v>105</v>
      </c>
      <c r="C57" s="92"/>
      <c r="D57" s="26"/>
      <c r="E57" s="92"/>
      <c r="F57" s="26"/>
      <c r="G57" s="24">
        <f t="shared" si="2"/>
        <v>0</v>
      </c>
      <c r="H57" s="19"/>
      <c r="I57" s="24">
        <f t="shared" si="4"/>
        <v>0</v>
      </c>
    </row>
    <row r="58" spans="1:9" x14ac:dyDescent="0.2">
      <c r="A58" s="9"/>
      <c r="B58" s="3" t="s">
        <v>106</v>
      </c>
      <c r="C58" s="92"/>
      <c r="D58" s="26"/>
      <c r="E58" s="92"/>
      <c r="F58" s="26"/>
      <c r="G58" s="24">
        <f t="shared" si="2"/>
        <v>0</v>
      </c>
      <c r="H58" s="19"/>
      <c r="I58" s="24">
        <f t="shared" si="4"/>
        <v>0</v>
      </c>
    </row>
    <row r="59" spans="1:9" x14ac:dyDescent="0.2">
      <c r="A59" s="9"/>
      <c r="B59" s="3" t="s">
        <v>107</v>
      </c>
      <c r="C59" s="92"/>
      <c r="D59" s="26"/>
      <c r="E59" s="92"/>
      <c r="F59" s="26"/>
      <c r="G59" s="24">
        <f t="shared" si="2"/>
        <v>0</v>
      </c>
      <c r="H59" s="19"/>
      <c r="I59" s="24">
        <f t="shared" si="4"/>
        <v>0</v>
      </c>
    </row>
    <row r="60" spans="1:9" x14ac:dyDescent="0.2">
      <c r="A60" s="9"/>
      <c r="B60" s="3" t="s">
        <v>108</v>
      </c>
      <c r="C60" s="92"/>
      <c r="D60" s="26"/>
      <c r="E60" s="92"/>
      <c r="F60" s="26"/>
      <c r="G60" s="24">
        <f t="shared" si="2"/>
        <v>0</v>
      </c>
      <c r="H60" s="19"/>
      <c r="I60" s="24">
        <f t="shared" si="4"/>
        <v>0</v>
      </c>
    </row>
    <row r="61" spans="1:9" x14ac:dyDescent="0.2">
      <c r="A61" s="124" t="s">
        <v>109</v>
      </c>
      <c r="B61" s="125"/>
      <c r="C61" s="93">
        <f>SUM(C62)</f>
        <v>893811</v>
      </c>
      <c r="D61" s="27">
        <f>SUM(D62)</f>
        <v>0</v>
      </c>
      <c r="E61" s="93">
        <f>SUM(E62)</f>
        <v>0</v>
      </c>
      <c r="F61" s="27">
        <f>SUM(F62)</f>
        <v>0</v>
      </c>
      <c r="G61" s="25">
        <f t="shared" si="2"/>
        <v>893811</v>
      </c>
      <c r="H61" s="19"/>
      <c r="I61" s="25">
        <f>SUM(I62)</f>
        <v>893811</v>
      </c>
    </row>
    <row r="62" spans="1:9" x14ac:dyDescent="0.2">
      <c r="A62" s="9"/>
      <c r="B62" s="3" t="s">
        <v>110</v>
      </c>
      <c r="C62" s="92">
        <v>893811</v>
      </c>
      <c r="D62" s="26"/>
      <c r="E62" s="92"/>
      <c r="F62" s="26"/>
      <c r="G62" s="24">
        <f t="shared" si="2"/>
        <v>893811</v>
      </c>
      <c r="H62" s="19"/>
      <c r="I62" s="24">
        <f>+G62-H62</f>
        <v>893811</v>
      </c>
    </row>
    <row r="63" spans="1:9" x14ac:dyDescent="0.2">
      <c r="A63" s="8"/>
      <c r="B63" s="2"/>
      <c r="C63" s="92"/>
      <c r="D63" s="26"/>
      <c r="E63" s="92"/>
      <c r="F63" s="26"/>
      <c r="G63" s="24"/>
      <c r="H63" s="19"/>
      <c r="I63" s="19"/>
    </row>
    <row r="64" spans="1:9" x14ac:dyDescent="0.2">
      <c r="A64" s="124" t="s">
        <v>111</v>
      </c>
      <c r="B64" s="125"/>
      <c r="C64" s="93">
        <f>SUM(C30+C34+C44+C48+C54+C61)</f>
        <v>1962776.41</v>
      </c>
      <c r="D64" s="27">
        <f>SUM(D30+D34+D44+D48+D54+D61)</f>
        <v>0</v>
      </c>
      <c r="E64" s="93">
        <f>SUM(E30+E34+E44+E48+E54+E61)</f>
        <v>0</v>
      </c>
      <c r="F64" s="27">
        <f>SUM(F30+F34+F44+F48+F54+F61)</f>
        <v>0</v>
      </c>
      <c r="G64" s="25">
        <f>SUM(C64:F64)</f>
        <v>1962776.41</v>
      </c>
      <c r="H64" s="25">
        <f>SUM(H30:H62)</f>
        <v>695827.82</v>
      </c>
      <c r="I64" s="25">
        <f>+G64-H64</f>
        <v>1266948.5899999999</v>
      </c>
    </row>
    <row r="65" spans="1:9" x14ac:dyDescent="0.2">
      <c r="A65" s="9"/>
      <c r="B65" s="14"/>
      <c r="C65" s="92"/>
      <c r="D65" s="26"/>
      <c r="E65" s="92"/>
      <c r="F65" s="26"/>
      <c r="G65" s="24"/>
      <c r="H65" s="19"/>
      <c r="I65" s="19"/>
    </row>
    <row r="66" spans="1:9" x14ac:dyDescent="0.2">
      <c r="A66" s="124" t="s">
        <v>112</v>
      </c>
      <c r="B66" s="125"/>
      <c r="C66" s="93">
        <f>SUM(C27-C64)</f>
        <v>-854406.07000000007</v>
      </c>
      <c r="D66" s="27">
        <f>SUM(D27-D64)</f>
        <v>0</v>
      </c>
      <c r="E66" s="93">
        <f>SUM(E27-E64)</f>
        <v>0</v>
      </c>
      <c r="F66" s="27">
        <f>SUM(F27-F64)</f>
        <v>0</v>
      </c>
      <c r="G66" s="25">
        <f>SUM(C66:F66)</f>
        <v>-854406.07000000007</v>
      </c>
      <c r="H66" s="25">
        <f>+H27-H64</f>
        <v>0</v>
      </c>
      <c r="I66" s="25">
        <f>+I27-I64</f>
        <v>-854406.07</v>
      </c>
    </row>
    <row r="67" spans="1:9" x14ac:dyDescent="0.2">
      <c r="A67" s="12"/>
      <c r="B67" s="13"/>
      <c r="C67" s="94"/>
      <c r="D67" s="20"/>
      <c r="E67" s="96"/>
      <c r="F67" s="20"/>
      <c r="G67" s="20"/>
      <c r="H67" s="20"/>
      <c r="I67" s="20"/>
    </row>
    <row r="69" spans="1:9" x14ac:dyDescent="0.2">
      <c r="B69" s="33" t="s">
        <v>174</v>
      </c>
    </row>
    <row r="70" spans="1:9" x14ac:dyDescent="0.2">
      <c r="B70" s="33" t="str">
        <f>+C4</f>
        <v>AGUA POTABLE</v>
      </c>
      <c r="D70" s="34"/>
    </row>
    <row r="71" spans="1:9" x14ac:dyDescent="0.2">
      <c r="B71" s="33" t="str">
        <f>+CON_ESF!D4</f>
        <v>DIF MUNICIPAL</v>
      </c>
      <c r="D71" s="34"/>
    </row>
    <row r="72" spans="1:9" x14ac:dyDescent="0.2">
      <c r="B72" s="33" t="str">
        <f>+E4</f>
        <v>INMUVI</v>
      </c>
    </row>
    <row r="73" spans="1:9" x14ac:dyDescent="0.2">
      <c r="B73" s="33" t="str">
        <f>+F4</f>
        <v>IMPLAN</v>
      </c>
    </row>
    <row r="74" spans="1:9" x14ac:dyDescent="0.2">
      <c r="B74" s="33"/>
    </row>
    <row r="78" spans="1:9" ht="15" x14ac:dyDescent="0.25">
      <c r="B78" s="138" t="s">
        <v>179</v>
      </c>
      <c r="C78" s="138"/>
      <c r="D78" s="138"/>
      <c r="E78" s="138"/>
    </row>
    <row r="79" spans="1:9" ht="15" x14ac:dyDescent="0.25">
      <c r="B79" s="139" t="s">
        <v>180</v>
      </c>
      <c r="C79" s="139"/>
      <c r="D79" s="139"/>
      <c r="E79" s="139"/>
    </row>
    <row r="80" spans="1:9" ht="30" customHeight="1" x14ac:dyDescent="0.2">
      <c r="B80" s="137" t="s">
        <v>185</v>
      </c>
      <c r="C80" s="137"/>
      <c r="D80" s="137"/>
      <c r="E80" s="137"/>
    </row>
    <row r="81" spans="2:5" ht="15" x14ac:dyDescent="0.2">
      <c r="B81" s="140" t="s">
        <v>181</v>
      </c>
      <c r="C81" s="140"/>
      <c r="D81" s="140"/>
      <c r="E81" s="140"/>
    </row>
    <row r="82" spans="2:5" ht="51" customHeight="1" x14ac:dyDescent="0.2">
      <c r="B82" s="137" t="s">
        <v>182</v>
      </c>
      <c r="C82" s="137"/>
      <c r="D82" s="137"/>
      <c r="E82" s="137"/>
    </row>
  </sheetData>
  <mergeCells count="26">
    <mergeCell ref="B80:E80"/>
    <mergeCell ref="B78:E78"/>
    <mergeCell ref="B79:E79"/>
    <mergeCell ref="B81:E81"/>
    <mergeCell ref="B82:E82"/>
    <mergeCell ref="A1:I1"/>
    <mergeCell ref="A2:I2"/>
    <mergeCell ref="A3:I3"/>
    <mergeCell ref="A4:B5"/>
    <mergeCell ref="G4:G5"/>
    <mergeCell ref="H4:H5"/>
    <mergeCell ref="I4:I5"/>
    <mergeCell ref="A7:B7"/>
    <mergeCell ref="A8:B8"/>
    <mergeCell ref="A34:B34"/>
    <mergeCell ref="A27:B27"/>
    <mergeCell ref="A29:B29"/>
    <mergeCell ref="A30:B30"/>
    <mergeCell ref="A17:B17"/>
    <mergeCell ref="A20:B20"/>
    <mergeCell ref="A66:B66"/>
    <mergeCell ref="A54:B54"/>
    <mergeCell ref="A44:B44"/>
    <mergeCell ref="A48:B48"/>
    <mergeCell ref="A61:B61"/>
    <mergeCell ref="A64:B64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opLeftCell="A55" workbookViewId="0">
      <selection activeCell="C65" sqref="C65"/>
    </sheetView>
  </sheetViews>
  <sheetFormatPr baseColWidth="10" defaultRowHeight="15" x14ac:dyDescent="0.25"/>
  <cols>
    <col min="1" max="1" width="52.7109375" style="4" customWidth="1"/>
    <col min="2" max="9" width="12.7109375" style="4" customWidth="1"/>
    <col min="10" max="11" width="14.7109375" style="4" customWidth="1"/>
    <col min="12" max="12" width="14.7109375" style="1" customWidth="1"/>
    <col min="13" max="16384" width="11.42578125" style="1"/>
  </cols>
  <sheetData>
    <row r="1" spans="1:12" x14ac:dyDescent="0.25">
      <c r="A1" s="129" t="s">
        <v>184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5">
      <c r="A2" s="129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25">
      <c r="A3" s="129" t="s">
        <v>186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4" customHeight="1" x14ac:dyDescent="0.25">
      <c r="A4" s="141" t="s">
        <v>115</v>
      </c>
      <c r="B4" s="145" t="s">
        <v>170</v>
      </c>
      <c r="C4" s="146"/>
      <c r="D4" s="145" t="s">
        <v>171</v>
      </c>
      <c r="E4" s="146"/>
      <c r="F4" s="145" t="s">
        <v>173</v>
      </c>
      <c r="G4" s="146"/>
      <c r="H4" s="147" t="s">
        <v>172</v>
      </c>
      <c r="I4" s="147"/>
      <c r="J4" s="143" t="s">
        <v>164</v>
      </c>
      <c r="K4" s="143" t="s">
        <v>165</v>
      </c>
      <c r="L4" s="143" t="s">
        <v>166</v>
      </c>
    </row>
    <row r="5" spans="1:12" x14ac:dyDescent="0.25">
      <c r="A5" s="142"/>
      <c r="B5" s="85">
        <v>2021</v>
      </c>
      <c r="C5" s="117">
        <v>2020</v>
      </c>
      <c r="D5" s="85">
        <f t="shared" ref="D5:I5" si="0">+B5</f>
        <v>2021</v>
      </c>
      <c r="E5" s="117">
        <f t="shared" si="0"/>
        <v>2020</v>
      </c>
      <c r="F5" s="117">
        <f t="shared" si="0"/>
        <v>2021</v>
      </c>
      <c r="G5" s="117">
        <f t="shared" si="0"/>
        <v>2020</v>
      </c>
      <c r="H5" s="117">
        <f t="shared" si="0"/>
        <v>2021</v>
      </c>
      <c r="I5" s="117">
        <f t="shared" si="0"/>
        <v>2020</v>
      </c>
      <c r="J5" s="144"/>
      <c r="K5" s="144"/>
      <c r="L5" s="144"/>
    </row>
    <row r="6" spans="1:12" s="6" customFormat="1" x14ac:dyDescent="0.25">
      <c r="A6" s="21"/>
      <c r="B6" s="86"/>
      <c r="C6" s="86"/>
      <c r="D6" s="22"/>
      <c r="E6" s="22"/>
      <c r="F6" s="86"/>
      <c r="G6" s="86"/>
      <c r="H6" s="22"/>
      <c r="I6" s="22"/>
      <c r="J6" s="23"/>
      <c r="K6" s="23"/>
      <c r="L6" s="32"/>
    </row>
    <row r="7" spans="1:12" s="70" customFormat="1" x14ac:dyDescent="0.25">
      <c r="A7" s="69" t="s">
        <v>1</v>
      </c>
      <c r="B7" s="87"/>
      <c r="C7" s="87"/>
      <c r="D7" s="40"/>
      <c r="E7" s="40"/>
      <c r="F7" s="87"/>
      <c r="G7" s="87"/>
      <c r="H7" s="40"/>
      <c r="I7" s="40"/>
      <c r="J7" s="40"/>
      <c r="K7" s="40"/>
      <c r="L7" s="51"/>
    </row>
    <row r="8" spans="1:12" s="70" customFormat="1" x14ac:dyDescent="0.25">
      <c r="A8" s="69" t="s">
        <v>3</v>
      </c>
      <c r="B8" s="80"/>
      <c r="C8" s="80"/>
      <c r="D8" s="41"/>
      <c r="E8" s="41"/>
      <c r="F8" s="80"/>
      <c r="G8" s="80"/>
      <c r="H8" s="41"/>
      <c r="I8" s="41"/>
      <c r="J8" s="40"/>
      <c r="K8" s="40"/>
      <c r="L8" s="51"/>
    </row>
    <row r="9" spans="1:12" s="70" customFormat="1" x14ac:dyDescent="0.25">
      <c r="A9" s="73" t="s">
        <v>5</v>
      </c>
      <c r="B9" s="88">
        <v>7952.81</v>
      </c>
      <c r="C9" s="88">
        <v>967704.59</v>
      </c>
      <c r="D9" s="74"/>
      <c r="E9" s="74"/>
      <c r="F9" s="88"/>
      <c r="G9" s="88"/>
      <c r="H9" s="74"/>
      <c r="I9" s="74"/>
      <c r="J9" s="41">
        <f t="shared" ref="J9:J16" si="1">+B9+D9+H9+F9</f>
        <v>7952.81</v>
      </c>
      <c r="K9" s="41">
        <v>0</v>
      </c>
      <c r="L9" s="41">
        <f>+J9-K9</f>
        <v>7952.81</v>
      </c>
    </row>
    <row r="10" spans="1:12" s="70" customFormat="1" x14ac:dyDescent="0.25">
      <c r="A10" s="73" t="s">
        <v>7</v>
      </c>
      <c r="B10" s="88">
        <v>1158441.6599999999</v>
      </c>
      <c r="C10" s="88">
        <v>1066219.6299999999</v>
      </c>
      <c r="D10" s="74"/>
      <c r="E10" s="74"/>
      <c r="F10" s="88"/>
      <c r="G10" s="88"/>
      <c r="H10" s="74"/>
      <c r="I10" s="74"/>
      <c r="J10" s="41">
        <f t="shared" si="1"/>
        <v>1158441.6599999999</v>
      </c>
      <c r="K10" s="41">
        <v>0</v>
      </c>
      <c r="L10" s="41">
        <f t="shared" ref="L10:L16" si="2">+J10-K10</f>
        <v>1158441.6599999999</v>
      </c>
    </row>
    <row r="11" spans="1:12" s="70" customFormat="1" x14ac:dyDescent="0.25">
      <c r="A11" s="73" t="s">
        <v>9</v>
      </c>
      <c r="B11" s="88"/>
      <c r="C11" s="88"/>
      <c r="D11" s="74"/>
      <c r="E11" s="74"/>
      <c r="F11" s="88"/>
      <c r="G11" s="88"/>
      <c r="H11" s="74"/>
      <c r="I11" s="74"/>
      <c r="J11" s="41">
        <f t="shared" si="1"/>
        <v>0</v>
      </c>
      <c r="K11" s="41">
        <v>0</v>
      </c>
      <c r="L11" s="41">
        <f t="shared" si="2"/>
        <v>0</v>
      </c>
    </row>
    <row r="12" spans="1:12" s="70" customFormat="1" x14ac:dyDescent="0.25">
      <c r="A12" s="73" t="s">
        <v>11</v>
      </c>
      <c r="B12" s="88"/>
      <c r="C12" s="88"/>
      <c r="D12" s="74"/>
      <c r="E12" s="74"/>
      <c r="F12" s="88"/>
      <c r="G12" s="88"/>
      <c r="H12" s="74"/>
      <c r="I12" s="74"/>
      <c r="J12" s="41">
        <f t="shared" si="1"/>
        <v>0</v>
      </c>
      <c r="K12" s="41">
        <v>0</v>
      </c>
      <c r="L12" s="41">
        <f t="shared" si="2"/>
        <v>0</v>
      </c>
    </row>
    <row r="13" spans="1:12" s="70" customFormat="1" x14ac:dyDescent="0.25">
      <c r="A13" s="73" t="s">
        <v>13</v>
      </c>
      <c r="B13" s="88"/>
      <c r="C13" s="88"/>
      <c r="D13" s="74"/>
      <c r="E13" s="74"/>
      <c r="F13" s="88"/>
      <c r="G13" s="88"/>
      <c r="H13" s="74"/>
      <c r="I13" s="74"/>
      <c r="J13" s="41">
        <f t="shared" si="1"/>
        <v>0</v>
      </c>
      <c r="K13" s="41">
        <v>0</v>
      </c>
      <c r="L13" s="41">
        <f t="shared" si="2"/>
        <v>0</v>
      </c>
    </row>
    <row r="14" spans="1:12" s="70" customFormat="1" x14ac:dyDescent="0.25">
      <c r="A14" s="73" t="s">
        <v>15</v>
      </c>
      <c r="B14" s="88"/>
      <c r="C14" s="88"/>
      <c r="D14" s="74"/>
      <c r="E14" s="74"/>
      <c r="F14" s="88"/>
      <c r="G14" s="88"/>
      <c r="H14" s="74"/>
      <c r="I14" s="74"/>
      <c r="J14" s="41">
        <f t="shared" si="1"/>
        <v>0</v>
      </c>
      <c r="K14" s="41">
        <v>0</v>
      </c>
      <c r="L14" s="41">
        <f t="shared" si="2"/>
        <v>0</v>
      </c>
    </row>
    <row r="15" spans="1:12" s="70" customFormat="1" x14ac:dyDescent="0.25">
      <c r="A15" s="73" t="s">
        <v>17</v>
      </c>
      <c r="B15" s="88"/>
      <c r="C15" s="88"/>
      <c r="D15" s="74"/>
      <c r="E15" s="74"/>
      <c r="F15" s="88"/>
      <c r="G15" s="88"/>
      <c r="H15" s="74"/>
      <c r="I15" s="74"/>
      <c r="J15" s="41">
        <f t="shared" si="1"/>
        <v>0</v>
      </c>
      <c r="K15" s="41">
        <v>0</v>
      </c>
      <c r="L15" s="41">
        <f t="shared" si="2"/>
        <v>0</v>
      </c>
    </row>
    <row r="16" spans="1:12" s="70" customFormat="1" x14ac:dyDescent="0.25">
      <c r="A16" s="69" t="s">
        <v>20</v>
      </c>
      <c r="B16" s="89">
        <f t="shared" ref="B16:I16" si="3">SUM(B9:B15)</f>
        <v>1166394.47</v>
      </c>
      <c r="C16" s="89">
        <f t="shared" si="3"/>
        <v>2033924.2199999997</v>
      </c>
      <c r="D16" s="72">
        <f t="shared" si="3"/>
        <v>0</v>
      </c>
      <c r="E16" s="72">
        <f t="shared" si="3"/>
        <v>0</v>
      </c>
      <c r="F16" s="89">
        <f t="shared" ref="F16:G16" si="4">SUM(F9:F15)</f>
        <v>0</v>
      </c>
      <c r="G16" s="89">
        <f t="shared" si="4"/>
        <v>0</v>
      </c>
      <c r="H16" s="72">
        <f t="shared" si="3"/>
        <v>0</v>
      </c>
      <c r="I16" s="72">
        <f t="shared" si="3"/>
        <v>0</v>
      </c>
      <c r="J16" s="68">
        <f t="shared" si="1"/>
        <v>1166394.47</v>
      </c>
      <c r="K16" s="68">
        <v>0</v>
      </c>
      <c r="L16" s="68">
        <f t="shared" si="2"/>
        <v>1166394.47</v>
      </c>
    </row>
    <row r="17" spans="1:12" s="70" customFormat="1" x14ac:dyDescent="0.25">
      <c r="A17" s="71"/>
      <c r="B17" s="88"/>
      <c r="C17" s="88"/>
      <c r="D17" s="74"/>
      <c r="E17" s="74"/>
      <c r="F17" s="88"/>
      <c r="G17" s="88"/>
      <c r="H17" s="74"/>
      <c r="I17" s="74"/>
      <c r="J17" s="40"/>
      <c r="K17" s="41"/>
      <c r="L17" s="41"/>
    </row>
    <row r="18" spans="1:12" s="70" customFormat="1" x14ac:dyDescent="0.25">
      <c r="A18" s="69" t="s">
        <v>22</v>
      </c>
      <c r="B18" s="89"/>
      <c r="C18" s="89"/>
      <c r="D18" s="72"/>
      <c r="E18" s="72"/>
      <c r="F18" s="89"/>
      <c r="G18" s="89"/>
      <c r="H18" s="72"/>
      <c r="I18" s="72"/>
      <c r="J18" s="40"/>
      <c r="K18" s="41"/>
      <c r="L18" s="41"/>
    </row>
    <row r="19" spans="1:12" s="70" customFormat="1" x14ac:dyDescent="0.25">
      <c r="A19" s="73" t="s">
        <v>24</v>
      </c>
      <c r="B19" s="88"/>
      <c r="C19" s="88"/>
      <c r="D19" s="74"/>
      <c r="E19" s="74"/>
      <c r="F19" s="88"/>
      <c r="G19" s="88"/>
      <c r="H19" s="74"/>
      <c r="I19" s="74"/>
      <c r="J19" s="41">
        <f t="shared" ref="J19:J27" si="5">+B19+D19+H19+F19</f>
        <v>0</v>
      </c>
      <c r="K19" s="41">
        <v>0</v>
      </c>
      <c r="L19" s="41">
        <f t="shared" ref="L19:L28" si="6">+J19-K19</f>
        <v>0</v>
      </c>
    </row>
    <row r="20" spans="1:12" s="70" customFormat="1" x14ac:dyDescent="0.25">
      <c r="A20" s="73" t="s">
        <v>26</v>
      </c>
      <c r="B20" s="88"/>
      <c r="C20" s="88"/>
      <c r="D20" s="74"/>
      <c r="E20" s="74"/>
      <c r="F20" s="88"/>
      <c r="G20" s="88"/>
      <c r="H20" s="74"/>
      <c r="I20" s="74"/>
      <c r="J20" s="41">
        <f t="shared" si="5"/>
        <v>0</v>
      </c>
      <c r="K20" s="41">
        <v>0</v>
      </c>
      <c r="L20" s="41">
        <f t="shared" si="6"/>
        <v>0</v>
      </c>
    </row>
    <row r="21" spans="1:12" s="70" customFormat="1" x14ac:dyDescent="0.25">
      <c r="A21" s="73" t="s">
        <v>28</v>
      </c>
      <c r="B21" s="88">
        <v>388226.99</v>
      </c>
      <c r="C21" s="88">
        <v>388226.99</v>
      </c>
      <c r="D21" s="74"/>
      <c r="E21" s="74"/>
      <c r="F21" s="88"/>
      <c r="G21" s="88"/>
      <c r="H21" s="74"/>
      <c r="I21" s="74"/>
      <c r="J21" s="41">
        <f t="shared" si="5"/>
        <v>388226.99</v>
      </c>
      <c r="K21" s="41">
        <v>0</v>
      </c>
      <c r="L21" s="41">
        <f t="shared" si="6"/>
        <v>388226.99</v>
      </c>
    </row>
    <row r="22" spans="1:12" s="70" customFormat="1" x14ac:dyDescent="0.25">
      <c r="A22" s="73" t="s">
        <v>31</v>
      </c>
      <c r="B22" s="88">
        <v>297332.36</v>
      </c>
      <c r="C22" s="88">
        <v>189573.74</v>
      </c>
      <c r="D22" s="74"/>
      <c r="E22" s="74"/>
      <c r="F22" s="88"/>
      <c r="G22" s="88"/>
      <c r="H22" s="74"/>
      <c r="I22" s="74"/>
      <c r="J22" s="41">
        <f t="shared" si="5"/>
        <v>297332.36</v>
      </c>
      <c r="K22" s="41">
        <v>0</v>
      </c>
      <c r="L22" s="41">
        <f t="shared" si="6"/>
        <v>297332.36</v>
      </c>
    </row>
    <row r="23" spans="1:12" s="70" customFormat="1" x14ac:dyDescent="0.25">
      <c r="A23" s="73" t="s">
        <v>33</v>
      </c>
      <c r="B23" s="88">
        <v>70113.119999999995</v>
      </c>
      <c r="C23" s="88">
        <v>70113.119999999995</v>
      </c>
      <c r="D23" s="74"/>
      <c r="E23" s="74"/>
      <c r="F23" s="88"/>
      <c r="G23" s="88"/>
      <c r="H23" s="74"/>
      <c r="I23" s="74"/>
      <c r="J23" s="41">
        <f t="shared" si="5"/>
        <v>70113.119999999995</v>
      </c>
      <c r="K23" s="41">
        <v>0</v>
      </c>
      <c r="L23" s="41">
        <f t="shared" si="6"/>
        <v>70113.119999999995</v>
      </c>
    </row>
    <row r="24" spans="1:12" s="70" customFormat="1" x14ac:dyDescent="0.25">
      <c r="A24" s="73" t="s">
        <v>35</v>
      </c>
      <c r="B24" s="88"/>
      <c r="C24" s="88"/>
      <c r="D24" s="74"/>
      <c r="E24" s="74"/>
      <c r="F24" s="88"/>
      <c r="G24" s="88"/>
      <c r="H24" s="74"/>
      <c r="I24" s="74"/>
      <c r="J24" s="41">
        <f t="shared" si="5"/>
        <v>0</v>
      </c>
      <c r="K24" s="41">
        <v>0</v>
      </c>
      <c r="L24" s="41">
        <f t="shared" si="6"/>
        <v>0</v>
      </c>
    </row>
    <row r="25" spans="1:12" s="70" customFormat="1" x14ac:dyDescent="0.25">
      <c r="A25" s="73" t="s">
        <v>36</v>
      </c>
      <c r="B25" s="88"/>
      <c r="C25" s="88"/>
      <c r="D25" s="74"/>
      <c r="E25" s="74"/>
      <c r="F25" s="88"/>
      <c r="G25" s="88"/>
      <c r="H25" s="74"/>
      <c r="I25" s="74"/>
      <c r="J25" s="41">
        <f t="shared" si="5"/>
        <v>0</v>
      </c>
      <c r="K25" s="41">
        <v>0</v>
      </c>
      <c r="L25" s="41">
        <f t="shared" si="6"/>
        <v>0</v>
      </c>
    </row>
    <row r="26" spans="1:12" s="70" customFormat="1" x14ac:dyDescent="0.25">
      <c r="A26" s="73" t="s">
        <v>38</v>
      </c>
      <c r="B26" s="88"/>
      <c r="C26" s="88"/>
      <c r="D26" s="74"/>
      <c r="E26" s="74"/>
      <c r="F26" s="88"/>
      <c r="G26" s="88"/>
      <c r="H26" s="74"/>
      <c r="I26" s="74"/>
      <c r="J26" s="41">
        <f t="shared" si="5"/>
        <v>0</v>
      </c>
      <c r="K26" s="41">
        <v>0</v>
      </c>
      <c r="L26" s="41">
        <f t="shared" si="6"/>
        <v>0</v>
      </c>
    </row>
    <row r="27" spans="1:12" s="70" customFormat="1" x14ac:dyDescent="0.25">
      <c r="A27" s="73" t="s">
        <v>40</v>
      </c>
      <c r="B27" s="88"/>
      <c r="C27" s="88"/>
      <c r="D27" s="74"/>
      <c r="E27" s="74"/>
      <c r="F27" s="88"/>
      <c r="G27" s="88"/>
      <c r="H27" s="74"/>
      <c r="I27" s="74"/>
      <c r="J27" s="41">
        <f t="shared" si="5"/>
        <v>0</v>
      </c>
      <c r="K27" s="41">
        <v>0</v>
      </c>
      <c r="L27" s="41">
        <f t="shared" si="6"/>
        <v>0</v>
      </c>
    </row>
    <row r="28" spans="1:12" s="70" customFormat="1" x14ac:dyDescent="0.25">
      <c r="A28" s="69" t="s">
        <v>43</v>
      </c>
      <c r="B28" s="89">
        <f t="shared" ref="B28:I28" si="7">SUM(B19:B27)</f>
        <v>755672.47</v>
      </c>
      <c r="C28" s="89">
        <f t="shared" si="7"/>
        <v>647913.85</v>
      </c>
      <c r="D28" s="72">
        <f t="shared" si="7"/>
        <v>0</v>
      </c>
      <c r="E28" s="72">
        <f t="shared" si="7"/>
        <v>0</v>
      </c>
      <c r="F28" s="89">
        <f t="shared" ref="F28:G28" si="8">SUM(F19:F27)</f>
        <v>0</v>
      </c>
      <c r="G28" s="89">
        <f t="shared" si="8"/>
        <v>0</v>
      </c>
      <c r="H28" s="72">
        <f t="shared" si="7"/>
        <v>0</v>
      </c>
      <c r="I28" s="72">
        <f t="shared" si="7"/>
        <v>0</v>
      </c>
      <c r="J28" s="68">
        <f>+B28+D28+H28+F28</f>
        <v>755672.47</v>
      </c>
      <c r="K28" s="68">
        <v>0</v>
      </c>
      <c r="L28" s="68">
        <f t="shared" si="6"/>
        <v>755672.47</v>
      </c>
    </row>
    <row r="29" spans="1:12" s="70" customFormat="1" x14ac:dyDescent="0.25">
      <c r="A29" s="73"/>
      <c r="B29" s="88"/>
      <c r="C29" s="88"/>
      <c r="D29" s="74"/>
      <c r="E29" s="74"/>
      <c r="F29" s="88"/>
      <c r="G29" s="88"/>
      <c r="H29" s="74"/>
      <c r="I29" s="74"/>
      <c r="J29" s="40"/>
      <c r="K29" s="41"/>
      <c r="L29" s="41"/>
    </row>
    <row r="30" spans="1:12" s="70" customFormat="1" x14ac:dyDescent="0.25">
      <c r="A30" s="69" t="s">
        <v>46</v>
      </c>
      <c r="B30" s="89">
        <f t="shared" ref="B30:I30" si="9">SUM(B16+B28)</f>
        <v>1922066.94</v>
      </c>
      <c r="C30" s="89">
        <f t="shared" si="9"/>
        <v>2681838.0699999998</v>
      </c>
      <c r="D30" s="72">
        <f t="shared" si="9"/>
        <v>0</v>
      </c>
      <c r="E30" s="72">
        <f t="shared" si="9"/>
        <v>0</v>
      </c>
      <c r="F30" s="89">
        <f t="shared" ref="F30:G30" si="10">SUM(F16+F28)</f>
        <v>0</v>
      </c>
      <c r="G30" s="89">
        <f t="shared" si="10"/>
        <v>0</v>
      </c>
      <c r="H30" s="72">
        <f t="shared" si="9"/>
        <v>0</v>
      </c>
      <c r="I30" s="72">
        <f t="shared" si="9"/>
        <v>0</v>
      </c>
      <c r="J30" s="68">
        <f>+B30+D30+H30+F30</f>
        <v>1922066.94</v>
      </c>
      <c r="K30" s="68">
        <v>0</v>
      </c>
      <c r="L30" s="68">
        <f>+J30-K30</f>
        <v>1922066.94</v>
      </c>
    </row>
    <row r="31" spans="1:12" s="70" customFormat="1" x14ac:dyDescent="0.25">
      <c r="A31" s="75"/>
      <c r="B31" s="88"/>
      <c r="C31" s="88"/>
      <c r="D31" s="74"/>
      <c r="E31" s="74"/>
      <c r="F31" s="88"/>
      <c r="G31" s="88"/>
      <c r="H31" s="74"/>
      <c r="I31" s="74"/>
      <c r="J31" s="40"/>
      <c r="K31" s="41"/>
      <c r="L31" s="41"/>
    </row>
    <row r="32" spans="1:12" s="70" customFormat="1" x14ac:dyDescent="0.25">
      <c r="A32" s="69" t="s">
        <v>2</v>
      </c>
      <c r="B32" s="88"/>
      <c r="C32" s="88"/>
      <c r="D32" s="74"/>
      <c r="E32" s="74"/>
      <c r="F32" s="88"/>
      <c r="G32" s="88"/>
      <c r="H32" s="74"/>
      <c r="I32" s="74"/>
      <c r="J32" s="40"/>
      <c r="K32" s="41"/>
      <c r="L32" s="41"/>
    </row>
    <row r="33" spans="1:12" s="70" customFormat="1" x14ac:dyDescent="0.25">
      <c r="A33" s="69" t="s">
        <v>4</v>
      </c>
      <c r="B33" s="88"/>
      <c r="C33" s="88"/>
      <c r="D33" s="74"/>
      <c r="E33" s="74"/>
      <c r="F33" s="88"/>
      <c r="G33" s="88"/>
      <c r="H33" s="74"/>
      <c r="I33" s="74"/>
      <c r="J33" s="40"/>
      <c r="K33" s="41"/>
      <c r="L33" s="41"/>
    </row>
    <row r="34" spans="1:12" s="70" customFormat="1" x14ac:dyDescent="0.25">
      <c r="A34" s="73" t="s">
        <v>6</v>
      </c>
      <c r="B34" s="88">
        <v>221803.75</v>
      </c>
      <c r="C34" s="88">
        <v>128710.5</v>
      </c>
      <c r="D34" s="74"/>
      <c r="E34" s="74"/>
      <c r="F34" s="88"/>
      <c r="G34" s="88"/>
      <c r="H34" s="74"/>
      <c r="I34" s="74"/>
      <c r="J34" s="41">
        <f t="shared" ref="J34:J41" si="11">+B34+D34+H34+F34</f>
        <v>221803.75</v>
      </c>
      <c r="K34" s="41">
        <f>+K10</f>
        <v>0</v>
      </c>
      <c r="L34" s="41">
        <f t="shared" ref="L34:L42" si="12">+J34-K34</f>
        <v>221803.75</v>
      </c>
    </row>
    <row r="35" spans="1:12" s="70" customFormat="1" x14ac:dyDescent="0.25">
      <c r="A35" s="73" t="s">
        <v>8</v>
      </c>
      <c r="B35" s="88">
        <v>3545.3</v>
      </c>
      <c r="C35" s="88">
        <v>2003.6</v>
      </c>
      <c r="D35" s="74"/>
      <c r="E35" s="74"/>
      <c r="F35" s="88"/>
      <c r="G35" s="88"/>
      <c r="H35" s="74"/>
      <c r="I35" s="74"/>
      <c r="J35" s="41">
        <f t="shared" si="11"/>
        <v>3545.3</v>
      </c>
      <c r="K35" s="41">
        <v>0</v>
      </c>
      <c r="L35" s="41">
        <f t="shared" si="12"/>
        <v>3545.3</v>
      </c>
    </row>
    <row r="36" spans="1:12" s="70" customFormat="1" x14ac:dyDescent="0.25">
      <c r="A36" s="73" t="s">
        <v>10</v>
      </c>
      <c r="B36" s="88"/>
      <c r="C36" s="88"/>
      <c r="D36" s="74"/>
      <c r="E36" s="74"/>
      <c r="F36" s="88"/>
      <c r="G36" s="88"/>
      <c r="H36" s="74"/>
      <c r="I36" s="74"/>
      <c r="J36" s="41">
        <f t="shared" si="11"/>
        <v>0</v>
      </c>
      <c r="K36" s="41">
        <v>0</v>
      </c>
      <c r="L36" s="41">
        <f t="shared" si="12"/>
        <v>0</v>
      </c>
    </row>
    <row r="37" spans="1:12" s="70" customFormat="1" x14ac:dyDescent="0.25">
      <c r="A37" s="73" t="s">
        <v>12</v>
      </c>
      <c r="B37" s="88"/>
      <c r="C37" s="88"/>
      <c r="D37" s="74"/>
      <c r="E37" s="74"/>
      <c r="F37" s="88"/>
      <c r="G37" s="88"/>
      <c r="H37" s="74"/>
      <c r="I37" s="74"/>
      <c r="J37" s="41">
        <f t="shared" si="11"/>
        <v>0</v>
      </c>
      <c r="K37" s="41">
        <v>0</v>
      </c>
      <c r="L37" s="41">
        <f t="shared" si="12"/>
        <v>0</v>
      </c>
    </row>
    <row r="38" spans="1:12" s="70" customFormat="1" x14ac:dyDescent="0.25">
      <c r="A38" s="73" t="s">
        <v>14</v>
      </c>
      <c r="B38" s="88"/>
      <c r="C38" s="88"/>
      <c r="D38" s="74"/>
      <c r="E38" s="74"/>
      <c r="F38" s="88"/>
      <c r="G38" s="88"/>
      <c r="H38" s="74"/>
      <c r="I38" s="74"/>
      <c r="J38" s="41">
        <f t="shared" si="11"/>
        <v>0</v>
      </c>
      <c r="K38" s="41">
        <v>0</v>
      </c>
      <c r="L38" s="41">
        <f t="shared" si="12"/>
        <v>0</v>
      </c>
    </row>
    <row r="39" spans="1:12" s="70" customFormat="1" ht="24" x14ac:dyDescent="0.25">
      <c r="A39" s="73" t="s">
        <v>16</v>
      </c>
      <c r="B39" s="88"/>
      <c r="C39" s="88"/>
      <c r="D39" s="74"/>
      <c r="E39" s="74"/>
      <c r="F39" s="88"/>
      <c r="G39" s="88"/>
      <c r="H39" s="74"/>
      <c r="I39" s="74"/>
      <c r="J39" s="41">
        <f t="shared" si="11"/>
        <v>0</v>
      </c>
      <c r="K39" s="41">
        <v>0</v>
      </c>
      <c r="L39" s="41">
        <f t="shared" si="12"/>
        <v>0</v>
      </c>
    </row>
    <row r="40" spans="1:12" s="70" customFormat="1" x14ac:dyDescent="0.25">
      <c r="A40" s="73" t="s">
        <v>18</v>
      </c>
      <c r="B40" s="88"/>
      <c r="C40" s="88"/>
      <c r="D40" s="74"/>
      <c r="E40" s="74"/>
      <c r="F40" s="88"/>
      <c r="G40" s="88"/>
      <c r="H40" s="74"/>
      <c r="I40" s="74"/>
      <c r="J40" s="41">
        <f t="shared" si="11"/>
        <v>0</v>
      </c>
      <c r="K40" s="41">
        <v>0</v>
      </c>
      <c r="L40" s="41">
        <f t="shared" si="12"/>
        <v>0</v>
      </c>
    </row>
    <row r="41" spans="1:12" s="70" customFormat="1" x14ac:dyDescent="0.25">
      <c r="A41" s="73" t="s">
        <v>19</v>
      </c>
      <c r="B41" s="88"/>
      <c r="C41" s="88"/>
      <c r="D41" s="74"/>
      <c r="E41" s="74"/>
      <c r="F41" s="88"/>
      <c r="G41" s="88"/>
      <c r="H41" s="74"/>
      <c r="I41" s="74"/>
      <c r="J41" s="41">
        <f t="shared" si="11"/>
        <v>0</v>
      </c>
      <c r="K41" s="41">
        <v>0</v>
      </c>
      <c r="L41" s="41">
        <f t="shared" si="12"/>
        <v>0</v>
      </c>
    </row>
    <row r="42" spans="1:12" s="70" customFormat="1" x14ac:dyDescent="0.25">
      <c r="A42" s="69" t="s">
        <v>21</v>
      </c>
      <c r="B42" s="89">
        <f t="shared" ref="B42:I42" si="13">SUM(B34:B41)</f>
        <v>225349.05</v>
      </c>
      <c r="C42" s="89">
        <f t="shared" si="13"/>
        <v>130714.1</v>
      </c>
      <c r="D42" s="72">
        <f t="shared" si="13"/>
        <v>0</v>
      </c>
      <c r="E42" s="72">
        <f t="shared" si="13"/>
        <v>0</v>
      </c>
      <c r="F42" s="89">
        <f t="shared" ref="F42:G42" si="14">SUM(F34:F41)</f>
        <v>0</v>
      </c>
      <c r="G42" s="89">
        <f t="shared" si="14"/>
        <v>0</v>
      </c>
      <c r="H42" s="72">
        <f t="shared" si="13"/>
        <v>0</v>
      </c>
      <c r="I42" s="72">
        <f t="shared" si="13"/>
        <v>0</v>
      </c>
      <c r="J42" s="68">
        <f>+B42+D42+H42+F42</f>
        <v>225349.05</v>
      </c>
      <c r="K42" s="68">
        <v>0</v>
      </c>
      <c r="L42" s="68">
        <f t="shared" si="12"/>
        <v>225349.05</v>
      </c>
    </row>
    <row r="43" spans="1:12" s="70" customFormat="1" x14ac:dyDescent="0.25">
      <c r="A43" s="73"/>
      <c r="B43" s="80"/>
      <c r="C43" s="80"/>
      <c r="D43" s="41"/>
      <c r="E43" s="41"/>
      <c r="F43" s="80"/>
      <c r="G43" s="80"/>
      <c r="H43" s="41"/>
      <c r="I43" s="41"/>
      <c r="J43" s="40"/>
      <c r="K43" s="41"/>
      <c r="L43" s="41"/>
    </row>
    <row r="44" spans="1:12" s="70" customFormat="1" x14ac:dyDescent="0.25">
      <c r="A44" s="69" t="s">
        <v>23</v>
      </c>
      <c r="B44" s="80"/>
      <c r="C44" s="80"/>
      <c r="D44" s="41"/>
      <c r="E44" s="41"/>
      <c r="F44" s="80"/>
      <c r="G44" s="80"/>
      <c r="H44" s="41"/>
      <c r="I44" s="41"/>
      <c r="J44" s="40"/>
      <c r="K44" s="41"/>
      <c r="L44" s="41"/>
    </row>
    <row r="45" spans="1:12" s="70" customFormat="1" x14ac:dyDescent="0.25">
      <c r="A45" s="73" t="s">
        <v>25</v>
      </c>
      <c r="B45" s="80"/>
      <c r="C45" s="80"/>
      <c r="D45" s="41"/>
      <c r="E45" s="41"/>
      <c r="F45" s="80"/>
      <c r="G45" s="80"/>
      <c r="H45" s="74"/>
      <c r="I45" s="74"/>
      <c r="J45" s="41">
        <f t="shared" ref="J45:J50" si="15">+B45+D45+H45+F45</f>
        <v>0</v>
      </c>
      <c r="K45" s="41">
        <v>0</v>
      </c>
      <c r="L45" s="41">
        <f t="shared" ref="L45:L51" si="16">+J45-K45</f>
        <v>0</v>
      </c>
    </row>
    <row r="46" spans="1:12" s="70" customFormat="1" x14ac:dyDescent="0.25">
      <c r="A46" s="73" t="s">
        <v>27</v>
      </c>
      <c r="B46" s="80"/>
      <c r="C46" s="80"/>
      <c r="D46" s="41"/>
      <c r="E46" s="41"/>
      <c r="F46" s="80"/>
      <c r="G46" s="80"/>
      <c r="H46" s="74"/>
      <c r="I46" s="74"/>
      <c r="J46" s="41">
        <f t="shared" si="15"/>
        <v>0</v>
      </c>
      <c r="K46" s="41">
        <v>0</v>
      </c>
      <c r="L46" s="41">
        <f t="shared" si="16"/>
        <v>0</v>
      </c>
    </row>
    <row r="47" spans="1:12" s="70" customFormat="1" x14ac:dyDescent="0.25">
      <c r="A47" s="73" t="s">
        <v>29</v>
      </c>
      <c r="B47" s="80"/>
      <c r="C47" s="80"/>
      <c r="D47" s="41"/>
      <c r="E47" s="41"/>
      <c r="F47" s="80"/>
      <c r="G47" s="80"/>
      <c r="H47" s="74"/>
      <c r="I47" s="74"/>
      <c r="J47" s="41">
        <f t="shared" si="15"/>
        <v>0</v>
      </c>
      <c r="K47" s="41">
        <v>0</v>
      </c>
      <c r="L47" s="41">
        <f t="shared" si="16"/>
        <v>0</v>
      </c>
    </row>
    <row r="48" spans="1:12" s="70" customFormat="1" x14ac:dyDescent="0.25">
      <c r="A48" s="73" t="s">
        <v>30</v>
      </c>
      <c r="B48" s="80"/>
      <c r="C48" s="80"/>
      <c r="D48" s="41"/>
      <c r="E48" s="41"/>
      <c r="F48" s="80"/>
      <c r="G48" s="80"/>
      <c r="H48" s="74"/>
      <c r="I48" s="74"/>
      <c r="J48" s="41">
        <f t="shared" si="15"/>
        <v>0</v>
      </c>
      <c r="K48" s="41">
        <v>0</v>
      </c>
      <c r="L48" s="41">
        <f t="shared" si="16"/>
        <v>0</v>
      </c>
    </row>
    <row r="49" spans="1:12" s="70" customFormat="1" ht="24" x14ac:dyDescent="0.25">
      <c r="A49" s="73" t="s">
        <v>32</v>
      </c>
      <c r="B49" s="80"/>
      <c r="C49" s="80"/>
      <c r="D49" s="41"/>
      <c r="E49" s="41"/>
      <c r="F49" s="80"/>
      <c r="G49" s="80"/>
      <c r="H49" s="74"/>
      <c r="I49" s="74"/>
      <c r="J49" s="41">
        <f t="shared" si="15"/>
        <v>0</v>
      </c>
      <c r="K49" s="41">
        <v>0</v>
      </c>
      <c r="L49" s="41">
        <f t="shared" si="16"/>
        <v>0</v>
      </c>
    </row>
    <row r="50" spans="1:12" s="70" customFormat="1" x14ac:dyDescent="0.25">
      <c r="A50" s="73" t="s">
        <v>34</v>
      </c>
      <c r="B50" s="80"/>
      <c r="C50" s="80"/>
      <c r="D50" s="41"/>
      <c r="E50" s="41"/>
      <c r="F50" s="80"/>
      <c r="G50" s="80"/>
      <c r="H50" s="74"/>
      <c r="I50" s="74"/>
      <c r="J50" s="41">
        <f t="shared" si="15"/>
        <v>0</v>
      </c>
      <c r="K50" s="41">
        <v>0</v>
      </c>
      <c r="L50" s="41">
        <f t="shared" si="16"/>
        <v>0</v>
      </c>
    </row>
    <row r="51" spans="1:12" s="70" customFormat="1" x14ac:dyDescent="0.25">
      <c r="A51" s="69" t="s">
        <v>37</v>
      </c>
      <c r="B51" s="78">
        <f t="shared" ref="B51:I51" si="17">SUM(B45:B50)</f>
        <v>0</v>
      </c>
      <c r="C51" s="78">
        <f t="shared" si="17"/>
        <v>0</v>
      </c>
      <c r="D51" s="68">
        <f t="shared" si="17"/>
        <v>0</v>
      </c>
      <c r="E51" s="68">
        <f t="shared" si="17"/>
        <v>0</v>
      </c>
      <c r="F51" s="78">
        <f t="shared" ref="F51:G51" si="18">SUM(F45:F50)</f>
        <v>0</v>
      </c>
      <c r="G51" s="78">
        <f t="shared" si="18"/>
        <v>0</v>
      </c>
      <c r="H51" s="68">
        <f t="shared" si="17"/>
        <v>0</v>
      </c>
      <c r="I51" s="68">
        <f t="shared" si="17"/>
        <v>0</v>
      </c>
      <c r="J51" s="68">
        <f>+B51+D51+H51+F51</f>
        <v>0</v>
      </c>
      <c r="K51" s="68">
        <v>0</v>
      </c>
      <c r="L51" s="68">
        <f t="shared" si="16"/>
        <v>0</v>
      </c>
    </row>
    <row r="52" spans="1:12" s="70" customFormat="1" x14ac:dyDescent="0.25">
      <c r="A52" s="73"/>
      <c r="B52" s="80"/>
      <c r="C52" s="80"/>
      <c r="D52" s="41"/>
      <c r="E52" s="41"/>
      <c r="F52" s="80"/>
      <c r="G52" s="80"/>
      <c r="H52" s="41"/>
      <c r="I52" s="41"/>
      <c r="J52" s="40"/>
      <c r="K52" s="41"/>
      <c r="L52" s="41"/>
    </row>
    <row r="53" spans="1:12" s="70" customFormat="1" x14ac:dyDescent="0.25">
      <c r="A53" s="69" t="s">
        <v>39</v>
      </c>
      <c r="B53" s="78">
        <f t="shared" ref="B53:I53" si="19">SUM(B42+B51)</f>
        <v>225349.05</v>
      </c>
      <c r="C53" s="78">
        <f t="shared" si="19"/>
        <v>130714.1</v>
      </c>
      <c r="D53" s="68">
        <f t="shared" si="19"/>
        <v>0</v>
      </c>
      <c r="E53" s="68">
        <f t="shared" si="19"/>
        <v>0</v>
      </c>
      <c r="F53" s="78">
        <f t="shared" ref="F53:G53" si="20">SUM(F42+F51)</f>
        <v>0</v>
      </c>
      <c r="G53" s="78">
        <f t="shared" si="20"/>
        <v>0</v>
      </c>
      <c r="H53" s="68">
        <f t="shared" si="19"/>
        <v>0</v>
      </c>
      <c r="I53" s="68">
        <f t="shared" si="19"/>
        <v>0</v>
      </c>
      <c r="J53" s="68">
        <f>+B53+D53+H53+F53</f>
        <v>225349.05</v>
      </c>
      <c r="K53" s="68">
        <v>0</v>
      </c>
      <c r="L53" s="68">
        <f>+J53-K53</f>
        <v>225349.05</v>
      </c>
    </row>
    <row r="54" spans="1:12" s="70" customFormat="1" x14ac:dyDescent="0.25">
      <c r="A54" s="69"/>
      <c r="B54" s="80"/>
      <c r="C54" s="80"/>
      <c r="D54" s="41"/>
      <c r="E54" s="41"/>
      <c r="F54" s="80"/>
      <c r="G54" s="80"/>
      <c r="H54" s="41"/>
      <c r="I54" s="41"/>
      <c r="J54" s="40"/>
      <c r="K54" s="41"/>
      <c r="L54" s="41"/>
    </row>
    <row r="55" spans="1:12" s="70" customFormat="1" x14ac:dyDescent="0.25">
      <c r="A55" s="69" t="s">
        <v>41</v>
      </c>
      <c r="B55" s="80"/>
      <c r="C55" s="80"/>
      <c r="D55" s="41"/>
      <c r="E55" s="41"/>
      <c r="F55" s="80"/>
      <c r="G55" s="80"/>
      <c r="H55" s="41"/>
      <c r="I55" s="41"/>
      <c r="J55" s="40"/>
      <c r="K55" s="41"/>
      <c r="L55" s="41"/>
    </row>
    <row r="56" spans="1:12" s="70" customFormat="1" x14ac:dyDescent="0.25">
      <c r="A56" s="69"/>
      <c r="B56" s="80"/>
      <c r="C56" s="80"/>
      <c r="D56" s="41"/>
      <c r="E56" s="41"/>
      <c r="F56" s="80"/>
      <c r="G56" s="80"/>
      <c r="H56" s="41"/>
      <c r="I56" s="41"/>
      <c r="J56" s="40"/>
      <c r="K56" s="41"/>
      <c r="L56" s="41"/>
    </row>
    <row r="57" spans="1:12" s="70" customFormat="1" x14ac:dyDescent="0.25">
      <c r="A57" s="69" t="s">
        <v>42</v>
      </c>
      <c r="B57" s="78">
        <f t="shared" ref="B57:I57" si="21">SUM(B58:B60)</f>
        <v>0</v>
      </c>
      <c r="C57" s="78">
        <f t="shared" si="21"/>
        <v>0</v>
      </c>
      <c r="D57" s="68">
        <f t="shared" si="21"/>
        <v>0</v>
      </c>
      <c r="E57" s="68">
        <f t="shared" si="21"/>
        <v>0</v>
      </c>
      <c r="F57" s="78">
        <f t="shared" ref="F57:G57" si="22">SUM(F58:F60)</f>
        <v>0</v>
      </c>
      <c r="G57" s="78">
        <f t="shared" si="22"/>
        <v>0</v>
      </c>
      <c r="H57" s="68">
        <f t="shared" si="21"/>
        <v>0</v>
      </c>
      <c r="I57" s="68">
        <f t="shared" si="21"/>
        <v>0</v>
      </c>
      <c r="J57" s="41">
        <f t="shared" ref="J57:J60" si="23">+B57+D57+H57+F57</f>
        <v>0</v>
      </c>
      <c r="K57" s="41">
        <v>0</v>
      </c>
      <c r="L57" s="41">
        <f>+J57-K57</f>
        <v>0</v>
      </c>
    </row>
    <row r="58" spans="1:12" s="70" customFormat="1" x14ac:dyDescent="0.25">
      <c r="A58" s="73" t="s">
        <v>44</v>
      </c>
      <c r="B58" s="80"/>
      <c r="C58" s="80"/>
      <c r="D58" s="41"/>
      <c r="E58" s="41"/>
      <c r="F58" s="80"/>
      <c r="G58" s="80"/>
      <c r="H58" s="74"/>
      <c r="I58" s="74"/>
      <c r="J58" s="41">
        <f t="shared" si="23"/>
        <v>0</v>
      </c>
      <c r="K58" s="41">
        <v>0</v>
      </c>
      <c r="L58" s="41">
        <f>+J58-K58</f>
        <v>0</v>
      </c>
    </row>
    <row r="59" spans="1:12" s="70" customFormat="1" x14ac:dyDescent="0.25">
      <c r="A59" s="73" t="s">
        <v>45</v>
      </c>
      <c r="B59" s="80"/>
      <c r="C59" s="80"/>
      <c r="D59" s="41"/>
      <c r="E59" s="41"/>
      <c r="F59" s="80"/>
      <c r="G59" s="80"/>
      <c r="H59" s="74"/>
      <c r="I59" s="74"/>
      <c r="J59" s="41">
        <f t="shared" si="23"/>
        <v>0</v>
      </c>
      <c r="K59" s="41">
        <v>0</v>
      </c>
      <c r="L59" s="41">
        <f>+J59-K59</f>
        <v>0</v>
      </c>
    </row>
    <row r="60" spans="1:12" s="70" customFormat="1" x14ac:dyDescent="0.25">
      <c r="A60" s="73" t="s">
        <v>47</v>
      </c>
      <c r="B60" s="80"/>
      <c r="C60" s="80"/>
      <c r="D60" s="41"/>
      <c r="E60" s="41"/>
      <c r="F60" s="80"/>
      <c r="G60" s="80"/>
      <c r="H60" s="74"/>
      <c r="I60" s="74"/>
      <c r="J60" s="41">
        <f t="shared" si="23"/>
        <v>0</v>
      </c>
      <c r="K60" s="41">
        <v>0</v>
      </c>
      <c r="L60" s="41">
        <f>+J60-K60</f>
        <v>0</v>
      </c>
    </row>
    <row r="61" spans="1:12" s="70" customFormat="1" x14ac:dyDescent="0.25">
      <c r="A61" s="73"/>
      <c r="B61" s="80"/>
      <c r="C61" s="80"/>
      <c r="D61" s="41"/>
      <c r="E61" s="41"/>
      <c r="F61" s="80"/>
      <c r="G61" s="80"/>
      <c r="H61" s="41"/>
      <c r="I61" s="41"/>
      <c r="J61" s="40"/>
      <c r="K61" s="41"/>
      <c r="L61" s="41"/>
    </row>
    <row r="62" spans="1:12" s="70" customFormat="1" x14ac:dyDescent="0.25">
      <c r="A62" s="69" t="s">
        <v>48</v>
      </c>
      <c r="B62" s="78">
        <f t="shared" ref="B62:I62" si="24">SUM(B63:B67)</f>
        <v>1696717.8900000001</v>
      </c>
      <c r="C62" s="78">
        <f>SUM(C63:C67)</f>
        <v>2551123.9700000002</v>
      </c>
      <c r="D62" s="68">
        <f t="shared" si="24"/>
        <v>0</v>
      </c>
      <c r="E62" s="68">
        <f>SUM(E63:E67)</f>
        <v>0</v>
      </c>
      <c r="F62" s="78">
        <f t="shared" ref="F62:G62" si="25">SUM(F63:F67)</f>
        <v>0</v>
      </c>
      <c r="G62" s="78">
        <f t="shared" si="25"/>
        <v>0</v>
      </c>
      <c r="H62" s="68">
        <f t="shared" si="24"/>
        <v>0</v>
      </c>
      <c r="I62" s="68">
        <f t="shared" si="24"/>
        <v>0</v>
      </c>
      <c r="J62" s="68">
        <f>+B62+D62+H62+F62</f>
        <v>1696717.8900000001</v>
      </c>
      <c r="K62" s="68">
        <v>0</v>
      </c>
      <c r="L62" s="68">
        <f t="shared" ref="L62:L67" si="26">+J62-K62</f>
        <v>1696717.8900000001</v>
      </c>
    </row>
    <row r="63" spans="1:12" s="70" customFormat="1" x14ac:dyDescent="0.25">
      <c r="A63" s="73" t="s">
        <v>49</v>
      </c>
      <c r="B63" s="80">
        <v>-854406.08</v>
      </c>
      <c r="C63" s="80">
        <v>1028072.13</v>
      </c>
      <c r="D63" s="41"/>
      <c r="E63" s="41"/>
      <c r="F63" s="80"/>
      <c r="G63" s="80"/>
      <c r="H63" s="74"/>
      <c r="I63" s="74"/>
      <c r="J63" s="41">
        <f t="shared" ref="J63:J67" si="27">+B63+D63+H63+F63</f>
        <v>-854406.08</v>
      </c>
      <c r="K63" s="41">
        <v>0</v>
      </c>
      <c r="L63" s="41">
        <f t="shared" si="26"/>
        <v>-854406.08</v>
      </c>
    </row>
    <row r="64" spans="1:12" s="70" customFormat="1" x14ac:dyDescent="0.25">
      <c r="A64" s="73" t="s">
        <v>50</v>
      </c>
      <c r="B64" s="80">
        <v>2551123.9700000002</v>
      </c>
      <c r="C64" s="80">
        <v>1523051.84</v>
      </c>
      <c r="D64" s="41"/>
      <c r="E64" s="41"/>
      <c r="F64" s="80"/>
      <c r="G64" s="80"/>
      <c r="H64" s="74"/>
      <c r="I64" s="74"/>
      <c r="J64" s="41">
        <f t="shared" si="27"/>
        <v>2551123.9700000002</v>
      </c>
      <c r="K64" s="41">
        <v>0</v>
      </c>
      <c r="L64" s="41">
        <f t="shared" si="26"/>
        <v>2551123.9700000002</v>
      </c>
    </row>
    <row r="65" spans="1:12" s="70" customFormat="1" x14ac:dyDescent="0.25">
      <c r="A65" s="73" t="s">
        <v>51</v>
      </c>
      <c r="B65" s="80"/>
      <c r="C65" s="80"/>
      <c r="D65" s="41"/>
      <c r="E65" s="41"/>
      <c r="F65" s="80"/>
      <c r="G65" s="80"/>
      <c r="H65" s="74"/>
      <c r="I65" s="74"/>
      <c r="J65" s="41">
        <f t="shared" si="27"/>
        <v>0</v>
      </c>
      <c r="K65" s="41">
        <v>0</v>
      </c>
      <c r="L65" s="41">
        <f t="shared" si="26"/>
        <v>0</v>
      </c>
    </row>
    <row r="66" spans="1:12" s="70" customFormat="1" x14ac:dyDescent="0.25">
      <c r="A66" s="73" t="s">
        <v>52</v>
      </c>
      <c r="B66" s="80"/>
      <c r="C66" s="80"/>
      <c r="D66" s="41"/>
      <c r="E66" s="41"/>
      <c r="F66" s="80"/>
      <c r="G66" s="80"/>
      <c r="H66" s="74"/>
      <c r="I66" s="74"/>
      <c r="J66" s="41">
        <f t="shared" si="27"/>
        <v>0</v>
      </c>
      <c r="K66" s="41">
        <v>0</v>
      </c>
      <c r="L66" s="41">
        <f t="shared" si="26"/>
        <v>0</v>
      </c>
    </row>
    <row r="67" spans="1:12" s="70" customFormat="1" x14ac:dyDescent="0.25">
      <c r="A67" s="73" t="s">
        <v>53</v>
      </c>
      <c r="B67" s="80"/>
      <c r="C67" s="80"/>
      <c r="D67" s="41"/>
      <c r="E67" s="41"/>
      <c r="F67" s="80"/>
      <c r="G67" s="80"/>
      <c r="H67" s="74"/>
      <c r="I67" s="74"/>
      <c r="J67" s="41">
        <f t="shared" si="27"/>
        <v>0</v>
      </c>
      <c r="K67" s="41">
        <v>0</v>
      </c>
      <c r="L67" s="41">
        <f t="shared" si="26"/>
        <v>0</v>
      </c>
    </row>
    <row r="68" spans="1:12" s="70" customFormat="1" x14ac:dyDescent="0.25">
      <c r="A68" s="73"/>
      <c r="B68" s="80"/>
      <c r="C68" s="80"/>
      <c r="D68" s="41"/>
      <c r="E68" s="41"/>
      <c r="F68" s="80"/>
      <c r="G68" s="80"/>
      <c r="H68" s="41"/>
      <c r="I68" s="41"/>
      <c r="J68" s="40"/>
      <c r="K68" s="41"/>
      <c r="L68" s="41"/>
    </row>
    <row r="69" spans="1:12" s="70" customFormat="1" ht="24" x14ac:dyDescent="0.25">
      <c r="A69" s="69" t="s">
        <v>54</v>
      </c>
      <c r="B69" s="78">
        <f t="shared" ref="B69:D69" si="28">SUM(B70:B71)</f>
        <v>0</v>
      </c>
      <c r="C69" s="78">
        <f>SUM(C70:C71)</f>
        <v>0</v>
      </c>
      <c r="D69" s="68">
        <f t="shared" si="28"/>
        <v>0</v>
      </c>
      <c r="E69" s="68">
        <f>SUM(E70:E71)</f>
        <v>0</v>
      </c>
      <c r="F69" s="78">
        <f t="shared" ref="F69:G69" si="29">SUM(F70:F71)</f>
        <v>0</v>
      </c>
      <c r="G69" s="78">
        <f t="shared" si="29"/>
        <v>0</v>
      </c>
      <c r="H69" s="68">
        <v>0</v>
      </c>
      <c r="I69" s="68">
        <v>0</v>
      </c>
      <c r="J69" s="41">
        <f t="shared" ref="J69:J71" si="30">+B69+D69+H69+F69</f>
        <v>0</v>
      </c>
      <c r="K69" s="41">
        <v>0</v>
      </c>
      <c r="L69" s="41">
        <f>+J69-K69</f>
        <v>0</v>
      </c>
    </row>
    <row r="70" spans="1:12" s="70" customFormat="1" x14ac:dyDescent="0.25">
      <c r="A70" s="73" t="s">
        <v>55</v>
      </c>
      <c r="B70" s="80"/>
      <c r="C70" s="80"/>
      <c r="D70" s="41"/>
      <c r="E70" s="41"/>
      <c r="F70" s="80"/>
      <c r="G70" s="80"/>
      <c r="H70" s="74"/>
      <c r="I70" s="74"/>
      <c r="J70" s="41">
        <f t="shared" si="30"/>
        <v>0</v>
      </c>
      <c r="K70" s="41">
        <v>0</v>
      </c>
      <c r="L70" s="41">
        <f>+J70-K70</f>
        <v>0</v>
      </c>
    </row>
    <row r="71" spans="1:12" s="70" customFormat="1" x14ac:dyDescent="0.25">
      <c r="A71" s="73" t="s">
        <v>56</v>
      </c>
      <c r="B71" s="80"/>
      <c r="C71" s="80"/>
      <c r="D71" s="41"/>
      <c r="E71" s="41"/>
      <c r="F71" s="80"/>
      <c r="G71" s="80"/>
      <c r="H71" s="74"/>
      <c r="I71" s="74"/>
      <c r="J71" s="41">
        <f t="shared" si="30"/>
        <v>0</v>
      </c>
      <c r="K71" s="41">
        <v>0</v>
      </c>
      <c r="L71" s="41">
        <f>+J71-K71</f>
        <v>0</v>
      </c>
    </row>
    <row r="72" spans="1:12" s="70" customFormat="1" x14ac:dyDescent="0.25">
      <c r="A72" s="73"/>
      <c r="B72" s="80"/>
      <c r="C72" s="80"/>
      <c r="D72" s="41"/>
      <c r="E72" s="41"/>
      <c r="F72" s="80"/>
      <c r="G72" s="80"/>
      <c r="H72" s="41"/>
      <c r="I72" s="41"/>
      <c r="J72" s="40"/>
      <c r="K72" s="41"/>
      <c r="L72" s="41"/>
    </row>
    <row r="73" spans="1:12" s="70" customFormat="1" x14ac:dyDescent="0.25">
      <c r="A73" s="69" t="s">
        <v>57</v>
      </c>
      <c r="B73" s="78">
        <f t="shared" ref="B73:I73" si="31">SUM(B57+B62+B69)</f>
        <v>1696717.8900000001</v>
      </c>
      <c r="C73" s="78">
        <f>SUM(C57+C62+C69)</f>
        <v>2551123.9700000002</v>
      </c>
      <c r="D73" s="68">
        <f t="shared" si="31"/>
        <v>0</v>
      </c>
      <c r="E73" s="68">
        <f>SUM(E57+E62+E69)</f>
        <v>0</v>
      </c>
      <c r="F73" s="78">
        <f t="shared" ref="F73:G73" si="32">SUM(F57+F62+F69)</f>
        <v>0</v>
      </c>
      <c r="G73" s="78">
        <f t="shared" si="32"/>
        <v>0</v>
      </c>
      <c r="H73" s="68">
        <f>SUM(H57+H62+H69)</f>
        <v>0</v>
      </c>
      <c r="I73" s="68">
        <f t="shared" si="31"/>
        <v>0</v>
      </c>
      <c r="J73" s="68">
        <f>+B73+D73+H73+F73</f>
        <v>1696717.8900000001</v>
      </c>
      <c r="K73" s="68">
        <v>0</v>
      </c>
      <c r="L73" s="68">
        <f>+J73-K73</f>
        <v>1696717.8900000001</v>
      </c>
    </row>
    <row r="74" spans="1:12" s="70" customFormat="1" x14ac:dyDescent="0.25">
      <c r="A74" s="69"/>
      <c r="B74" s="80"/>
      <c r="C74" s="80"/>
      <c r="D74" s="41"/>
      <c r="E74" s="41"/>
      <c r="F74" s="80"/>
      <c r="G74" s="80"/>
      <c r="H74" s="41"/>
      <c r="I74" s="41"/>
      <c r="J74" s="40"/>
      <c r="K74" s="41"/>
      <c r="L74" s="41"/>
    </row>
    <row r="75" spans="1:12" s="70" customFormat="1" x14ac:dyDescent="0.25">
      <c r="A75" s="69" t="s">
        <v>58</v>
      </c>
      <c r="B75" s="78">
        <f t="shared" ref="B75:I75" si="33">SUM(B53+B73)</f>
        <v>1922066.9400000002</v>
      </c>
      <c r="C75" s="78">
        <f>SUM(C53+C73)</f>
        <v>2681838.0700000003</v>
      </c>
      <c r="D75" s="68">
        <f t="shared" si="33"/>
        <v>0</v>
      </c>
      <c r="E75" s="68">
        <f>SUM(E53+E73)</f>
        <v>0</v>
      </c>
      <c r="F75" s="78">
        <f t="shared" ref="F75:G75" si="34">SUM(F53+F73)</f>
        <v>0</v>
      </c>
      <c r="G75" s="78">
        <f t="shared" si="34"/>
        <v>0</v>
      </c>
      <c r="H75" s="68">
        <f t="shared" si="33"/>
        <v>0</v>
      </c>
      <c r="I75" s="68">
        <f t="shared" si="33"/>
        <v>0</v>
      </c>
      <c r="J75" s="68">
        <f>+B75+D75+H75+F75</f>
        <v>1922066.9400000002</v>
      </c>
      <c r="K75" s="68">
        <v>0</v>
      </c>
      <c r="L75" s="68">
        <f>+J75-K75</f>
        <v>1922066.9400000002</v>
      </c>
    </row>
    <row r="76" spans="1:12" s="70" customFormat="1" x14ac:dyDescent="0.25">
      <c r="A76" s="73"/>
      <c r="B76" s="87"/>
      <c r="C76" s="87"/>
      <c r="D76" s="40"/>
      <c r="E76" s="40"/>
      <c r="F76" s="87"/>
      <c r="G76" s="87"/>
      <c r="H76" s="40"/>
      <c r="I76" s="40"/>
      <c r="J76" s="40"/>
      <c r="K76" s="40"/>
      <c r="L76" s="51"/>
    </row>
    <row r="77" spans="1:12" s="70" customFormat="1" x14ac:dyDescent="0.25">
      <c r="A77" s="76"/>
      <c r="B77" s="90"/>
      <c r="C77" s="90"/>
      <c r="D77" s="43"/>
      <c r="E77" s="43"/>
      <c r="F77" s="90"/>
      <c r="G77" s="90"/>
      <c r="H77" s="43"/>
      <c r="I77" s="43"/>
      <c r="J77" s="43"/>
      <c r="K77" s="43"/>
      <c r="L77" s="66"/>
    </row>
    <row r="80" spans="1:12" x14ac:dyDescent="0.25">
      <c r="B80" s="35">
        <f t="shared" ref="B80:J80" si="35">+B75-B30</f>
        <v>0</v>
      </c>
      <c r="C80" s="35">
        <f t="shared" si="35"/>
        <v>0</v>
      </c>
      <c r="D80" s="35">
        <f t="shared" si="35"/>
        <v>0</v>
      </c>
      <c r="E80" s="35">
        <f t="shared" si="35"/>
        <v>0</v>
      </c>
      <c r="F80" s="35">
        <f t="shared" si="35"/>
        <v>0</v>
      </c>
      <c r="G80" s="35">
        <f t="shared" si="35"/>
        <v>0</v>
      </c>
      <c r="H80" s="35">
        <f t="shared" si="35"/>
        <v>0</v>
      </c>
      <c r="I80" s="35">
        <f t="shared" si="35"/>
        <v>0</v>
      </c>
      <c r="J80" s="35">
        <f t="shared" si="35"/>
        <v>0</v>
      </c>
    </row>
    <row r="82" spans="1:8" x14ac:dyDescent="0.25">
      <c r="A82" s="33" t="s">
        <v>175</v>
      </c>
    </row>
    <row r="83" spans="1:8" x14ac:dyDescent="0.25">
      <c r="A83" s="33" t="s">
        <v>176</v>
      </c>
    </row>
    <row r="84" spans="1:8" x14ac:dyDescent="0.25">
      <c r="A84" s="33" t="s">
        <v>170</v>
      </c>
      <c r="B84" s="35"/>
      <c r="C84" s="35"/>
      <c r="D84" s="35"/>
      <c r="E84" s="35"/>
      <c r="F84" s="35"/>
      <c r="G84" s="35"/>
      <c r="H84" s="35"/>
    </row>
    <row r="85" spans="1:8" x14ac:dyDescent="0.25">
      <c r="A85" s="33" t="s">
        <v>171</v>
      </c>
    </row>
    <row r="86" spans="1:8" x14ac:dyDescent="0.25">
      <c r="A86" s="33" t="s">
        <v>172</v>
      </c>
    </row>
    <row r="87" spans="1:8" x14ac:dyDescent="0.25">
      <c r="A87" s="33" t="s">
        <v>173</v>
      </c>
    </row>
    <row r="88" spans="1:8" x14ac:dyDescent="0.25">
      <c r="A88" s="33"/>
    </row>
    <row r="91" spans="1:8" x14ac:dyDescent="0.25">
      <c r="A91" s="138" t="s">
        <v>179</v>
      </c>
      <c r="B91" s="138"/>
      <c r="C91" s="138"/>
    </row>
    <row r="92" spans="1:8" x14ac:dyDescent="0.25">
      <c r="A92" s="139" t="s">
        <v>180</v>
      </c>
      <c r="B92" s="139"/>
      <c r="C92" s="139"/>
    </row>
    <row r="93" spans="1:8" ht="51" customHeight="1" x14ac:dyDescent="0.25">
      <c r="A93" s="137" t="s">
        <v>185</v>
      </c>
      <c r="B93" s="137"/>
      <c r="C93" s="137"/>
      <c r="D93" s="121"/>
    </row>
    <row r="94" spans="1:8" x14ac:dyDescent="0.25">
      <c r="A94" s="140" t="s">
        <v>181</v>
      </c>
      <c r="B94" s="140"/>
      <c r="C94" s="140"/>
    </row>
    <row r="95" spans="1:8" ht="69" customHeight="1" x14ac:dyDescent="0.25">
      <c r="A95" s="137" t="s">
        <v>182</v>
      </c>
      <c r="B95" s="137"/>
      <c r="C95" s="137"/>
    </row>
  </sheetData>
  <mergeCells count="16">
    <mergeCell ref="A91:C91"/>
    <mergeCell ref="A92:C92"/>
    <mergeCell ref="A93:C93"/>
    <mergeCell ref="A94:C94"/>
    <mergeCell ref="A95:C95"/>
    <mergeCell ref="A4:A5"/>
    <mergeCell ref="A2:L2"/>
    <mergeCell ref="A1:L1"/>
    <mergeCell ref="K4:K5"/>
    <mergeCell ref="L4:L5"/>
    <mergeCell ref="J4:J5"/>
    <mergeCell ref="B4:C4"/>
    <mergeCell ref="D4:E4"/>
    <mergeCell ref="H4:I4"/>
    <mergeCell ref="F4:G4"/>
    <mergeCell ref="A3:L3"/>
  </mergeCells>
  <pageMargins left="0.7" right="0.7" top="0.75" bottom="0.75" header="0.3" footer="0.3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70" zoomScaleNormal="70" workbookViewId="0">
      <selection activeCell="A21" sqref="A21"/>
    </sheetView>
  </sheetViews>
  <sheetFormatPr baseColWidth="10" defaultRowHeight="12" x14ac:dyDescent="0.2"/>
  <cols>
    <col min="1" max="1" width="75.140625" style="5" customWidth="1"/>
    <col min="2" max="2" width="18.140625" style="5" customWidth="1"/>
    <col min="3" max="3" width="16.140625" style="5" customWidth="1"/>
    <col min="4" max="4" width="15.7109375" style="5" customWidth="1"/>
    <col min="5" max="5" width="14.85546875" style="5" customWidth="1"/>
    <col min="6" max="6" width="16.140625" style="5" customWidth="1"/>
    <col min="7" max="7" width="18.140625" style="5" customWidth="1"/>
    <col min="8" max="8" width="16.140625" style="5" customWidth="1"/>
    <col min="9" max="9" width="15.7109375" style="5" customWidth="1"/>
    <col min="10" max="10" width="14.85546875" style="5" customWidth="1"/>
    <col min="11" max="11" width="16.140625" style="5" customWidth="1"/>
    <col min="12" max="12" width="18.140625" style="5" customWidth="1"/>
    <col min="13" max="13" width="16.140625" style="5" customWidth="1"/>
    <col min="14" max="14" width="15.7109375" style="5" customWidth="1"/>
    <col min="15" max="15" width="14.85546875" style="5" customWidth="1"/>
    <col min="16" max="16" width="16.140625" style="5" customWidth="1"/>
    <col min="17" max="17" width="18.140625" style="5" customWidth="1"/>
    <col min="18" max="18" width="16.140625" style="5" customWidth="1"/>
    <col min="19" max="19" width="15.7109375" style="5" customWidth="1"/>
    <col min="20" max="20" width="14.85546875" style="5" customWidth="1"/>
    <col min="21" max="21" width="16.140625" style="5" customWidth="1"/>
    <col min="22" max="24" width="14.7109375" style="5" customWidth="1"/>
    <col min="25" max="16384" width="11.42578125" style="5"/>
  </cols>
  <sheetData>
    <row r="1" spans="1:24" x14ac:dyDescent="0.2">
      <c r="A1" s="126" t="s">
        <v>184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8"/>
    </row>
    <row r="2" spans="1:24" x14ac:dyDescent="0.2">
      <c r="A2" s="129" t="s">
        <v>114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1"/>
    </row>
    <row r="3" spans="1:24" x14ac:dyDescent="0.2">
      <c r="A3" s="132" t="s">
        <v>186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4"/>
    </row>
    <row r="4" spans="1:24" ht="15.75" customHeight="1" x14ac:dyDescent="0.2">
      <c r="A4" s="141" t="s">
        <v>115</v>
      </c>
      <c r="B4" s="145" t="s">
        <v>170</v>
      </c>
      <c r="C4" s="148"/>
      <c r="D4" s="148"/>
      <c r="E4" s="148"/>
      <c r="F4" s="146"/>
      <c r="G4" s="145" t="s">
        <v>171</v>
      </c>
      <c r="H4" s="148"/>
      <c r="I4" s="148"/>
      <c r="J4" s="148"/>
      <c r="K4" s="146"/>
      <c r="L4" s="145" t="s">
        <v>173</v>
      </c>
      <c r="M4" s="148"/>
      <c r="N4" s="148"/>
      <c r="O4" s="148"/>
      <c r="P4" s="146"/>
      <c r="Q4" s="145" t="s">
        <v>172</v>
      </c>
      <c r="R4" s="148"/>
      <c r="S4" s="148"/>
      <c r="T4" s="148"/>
      <c r="U4" s="146"/>
      <c r="V4" s="135" t="s">
        <v>164</v>
      </c>
      <c r="W4" s="135" t="s">
        <v>165</v>
      </c>
      <c r="X4" s="135" t="s">
        <v>166</v>
      </c>
    </row>
    <row r="5" spans="1:24" ht="75.75" customHeight="1" x14ac:dyDescent="0.2">
      <c r="A5" s="142"/>
      <c r="B5" s="17" t="s">
        <v>116</v>
      </c>
      <c r="C5" s="17" t="s">
        <v>117</v>
      </c>
      <c r="D5" s="17" t="s">
        <v>118</v>
      </c>
      <c r="E5" s="17" t="s">
        <v>119</v>
      </c>
      <c r="F5" s="17" t="s">
        <v>120</v>
      </c>
      <c r="G5" s="17" t="s">
        <v>116</v>
      </c>
      <c r="H5" s="17" t="s">
        <v>117</v>
      </c>
      <c r="I5" s="17" t="s">
        <v>118</v>
      </c>
      <c r="J5" s="17" t="s">
        <v>119</v>
      </c>
      <c r="K5" s="17" t="s">
        <v>120</v>
      </c>
      <c r="L5" s="36" t="s">
        <v>116</v>
      </c>
      <c r="M5" s="36" t="s">
        <v>117</v>
      </c>
      <c r="N5" s="36" t="s">
        <v>118</v>
      </c>
      <c r="O5" s="36" t="s">
        <v>119</v>
      </c>
      <c r="P5" s="36" t="s">
        <v>120</v>
      </c>
      <c r="Q5" s="17" t="s">
        <v>116</v>
      </c>
      <c r="R5" s="17" t="s">
        <v>117</v>
      </c>
      <c r="S5" s="17" t="s">
        <v>118</v>
      </c>
      <c r="T5" s="17" t="s">
        <v>119</v>
      </c>
      <c r="U5" s="17" t="s">
        <v>120</v>
      </c>
      <c r="V5" s="136"/>
      <c r="W5" s="136"/>
      <c r="X5" s="136"/>
    </row>
    <row r="6" spans="1:24" x14ac:dyDescent="0.2">
      <c r="A6" s="18"/>
      <c r="B6" s="77"/>
      <c r="C6" s="77"/>
      <c r="D6" s="77"/>
      <c r="E6" s="77"/>
      <c r="F6" s="77"/>
      <c r="G6" s="23"/>
      <c r="H6" s="23"/>
      <c r="I6" s="23"/>
      <c r="J6" s="23"/>
      <c r="K6" s="23"/>
      <c r="L6" s="77"/>
      <c r="M6" s="77"/>
      <c r="N6" s="77"/>
      <c r="O6" s="77"/>
      <c r="P6" s="77"/>
      <c r="Q6" s="23"/>
      <c r="R6" s="23"/>
      <c r="S6" s="23"/>
      <c r="T6" s="23"/>
      <c r="U6" s="23"/>
      <c r="V6" s="18"/>
      <c r="W6" s="18"/>
      <c r="X6" s="18"/>
    </row>
    <row r="7" spans="1:24" s="39" customFormat="1" x14ac:dyDescent="0.25">
      <c r="A7" s="67" t="s">
        <v>121</v>
      </c>
      <c r="B7" s="78">
        <v>0</v>
      </c>
      <c r="C7" s="78">
        <v>0</v>
      </c>
      <c r="D7" s="78">
        <v>0</v>
      </c>
      <c r="E7" s="79">
        <v>0</v>
      </c>
      <c r="F7" s="78">
        <f>SUM(B7:E7)</f>
        <v>0</v>
      </c>
      <c r="G7" s="98">
        <v>0</v>
      </c>
      <c r="H7" s="98">
        <v>0</v>
      </c>
      <c r="I7" s="98">
        <v>0</v>
      </c>
      <c r="J7" s="99">
        <v>0</v>
      </c>
      <c r="K7" s="98">
        <f>SUM(G7:J7)</f>
        <v>0</v>
      </c>
      <c r="L7" s="78">
        <v>0</v>
      </c>
      <c r="M7" s="78">
        <v>0</v>
      </c>
      <c r="N7" s="78">
        <v>0</v>
      </c>
      <c r="O7" s="79">
        <v>0</v>
      </c>
      <c r="P7" s="78">
        <f>SUM(L7:O7)</f>
        <v>0</v>
      </c>
      <c r="Q7" s="98">
        <v>0</v>
      </c>
      <c r="R7" s="98">
        <v>0</v>
      </c>
      <c r="S7" s="98">
        <v>0</v>
      </c>
      <c r="T7" s="99">
        <v>0</v>
      </c>
      <c r="U7" s="98">
        <f>SUM(Q7:T7)</f>
        <v>0</v>
      </c>
      <c r="V7" s="68">
        <f>F7+K7+U7+P7</f>
        <v>0</v>
      </c>
      <c r="W7" s="67"/>
      <c r="X7" s="68">
        <f>+V7-W7</f>
        <v>0</v>
      </c>
    </row>
    <row r="8" spans="1:24" s="39" customFormat="1" x14ac:dyDescent="0.25">
      <c r="A8" s="40"/>
      <c r="B8" s="80"/>
      <c r="C8" s="80"/>
      <c r="D8" s="80"/>
      <c r="E8" s="81"/>
      <c r="F8" s="80"/>
      <c r="G8" s="31"/>
      <c r="H8" s="31"/>
      <c r="I8" s="31"/>
      <c r="J8" s="100"/>
      <c r="K8" s="31"/>
      <c r="L8" s="80"/>
      <c r="M8" s="80"/>
      <c r="N8" s="80"/>
      <c r="O8" s="81"/>
      <c r="P8" s="80"/>
      <c r="Q8" s="31"/>
      <c r="R8" s="31"/>
      <c r="S8" s="31"/>
      <c r="T8" s="100"/>
      <c r="U8" s="31"/>
      <c r="V8" s="40"/>
      <c r="W8" s="40"/>
      <c r="X8" s="40"/>
    </row>
    <row r="9" spans="1:24" s="39" customFormat="1" x14ac:dyDescent="0.25">
      <c r="A9" s="67" t="s">
        <v>183</v>
      </c>
      <c r="B9" s="78">
        <f>SUM(B10:B12)</f>
        <v>0</v>
      </c>
      <c r="C9" s="78">
        <f>SUM(C10:C12)</f>
        <v>0</v>
      </c>
      <c r="D9" s="78">
        <f>SUM(D10:D12)</f>
        <v>0</v>
      </c>
      <c r="E9" s="79">
        <f>SUM(E10:E12)</f>
        <v>0</v>
      </c>
      <c r="F9" s="78">
        <f>SUM(B9:E9)</f>
        <v>0</v>
      </c>
      <c r="G9" s="98">
        <f>SUM(G10:G12)</f>
        <v>0</v>
      </c>
      <c r="H9" s="98">
        <f>SUM(H10:H12)</f>
        <v>0</v>
      </c>
      <c r="I9" s="98">
        <f>SUM(I10:I12)</f>
        <v>0</v>
      </c>
      <c r="J9" s="99">
        <f>SUM(J10:J12)</f>
        <v>0</v>
      </c>
      <c r="K9" s="98">
        <f>SUM(G9:J9)</f>
        <v>0</v>
      </c>
      <c r="L9" s="78">
        <f>SUM(L10:L12)</f>
        <v>0</v>
      </c>
      <c r="M9" s="78">
        <f>SUM(M10:M12)</f>
        <v>0</v>
      </c>
      <c r="N9" s="78">
        <f>SUM(N10:N12)</f>
        <v>0</v>
      </c>
      <c r="O9" s="79">
        <f>SUM(O10:O12)</f>
        <v>0</v>
      </c>
      <c r="P9" s="78">
        <f>SUM(L9:O9)</f>
        <v>0</v>
      </c>
      <c r="Q9" s="98">
        <f>SUM(Q10:Q12)</f>
        <v>0</v>
      </c>
      <c r="R9" s="98">
        <f>SUM(R10:R12)</f>
        <v>0</v>
      </c>
      <c r="S9" s="98">
        <f>SUM(S10:S12)</f>
        <v>0</v>
      </c>
      <c r="T9" s="99">
        <f>SUM(T10:T12)</f>
        <v>0</v>
      </c>
      <c r="U9" s="98">
        <f>SUM(Q9:T9)</f>
        <v>0</v>
      </c>
      <c r="V9" s="68">
        <f>F9+K9+U9+P9</f>
        <v>0</v>
      </c>
      <c r="W9" s="67"/>
      <c r="X9" s="68">
        <f>+V9-W9</f>
        <v>0</v>
      </c>
    </row>
    <row r="10" spans="1:24" s="39" customFormat="1" x14ac:dyDescent="0.25">
      <c r="A10" s="40" t="s">
        <v>122</v>
      </c>
      <c r="B10" s="80">
        <v>0</v>
      </c>
      <c r="C10" s="80">
        <v>0</v>
      </c>
      <c r="D10" s="80">
        <v>0</v>
      </c>
      <c r="E10" s="81">
        <v>0</v>
      </c>
      <c r="F10" s="80">
        <f>SUM(B10:E10)</f>
        <v>0</v>
      </c>
      <c r="G10" s="31">
        <v>0</v>
      </c>
      <c r="H10" s="31">
        <v>0</v>
      </c>
      <c r="I10" s="31">
        <v>0</v>
      </c>
      <c r="J10" s="100">
        <v>0</v>
      </c>
      <c r="K10" s="31">
        <f>SUM(G10:J10)</f>
        <v>0</v>
      </c>
      <c r="L10" s="80">
        <v>0</v>
      </c>
      <c r="M10" s="80">
        <v>0</v>
      </c>
      <c r="N10" s="80">
        <v>0</v>
      </c>
      <c r="O10" s="81">
        <v>0</v>
      </c>
      <c r="P10" s="80">
        <f>SUM(L10:O10)</f>
        <v>0</v>
      </c>
      <c r="Q10" s="31">
        <v>0</v>
      </c>
      <c r="R10" s="31">
        <v>0</v>
      </c>
      <c r="S10" s="31">
        <v>0</v>
      </c>
      <c r="T10" s="100">
        <v>0</v>
      </c>
      <c r="U10" s="31">
        <f>SUM(Q10:T10)</f>
        <v>0</v>
      </c>
      <c r="V10" s="41">
        <f>F10+K10+U10+P10</f>
        <v>0</v>
      </c>
      <c r="W10" s="40"/>
      <c r="X10" s="41">
        <f>+V10-W10</f>
        <v>0</v>
      </c>
    </row>
    <row r="11" spans="1:24" s="39" customFormat="1" x14ac:dyDescent="0.25">
      <c r="A11" s="40" t="s">
        <v>123</v>
      </c>
      <c r="B11" s="80">
        <v>0</v>
      </c>
      <c r="C11" s="80">
        <v>0</v>
      </c>
      <c r="D11" s="80">
        <v>0</v>
      </c>
      <c r="E11" s="81">
        <v>0</v>
      </c>
      <c r="F11" s="80">
        <f>SUM(B11:E11)</f>
        <v>0</v>
      </c>
      <c r="G11" s="31">
        <v>0</v>
      </c>
      <c r="H11" s="31">
        <v>0</v>
      </c>
      <c r="I11" s="31">
        <v>0</v>
      </c>
      <c r="J11" s="100">
        <v>0</v>
      </c>
      <c r="K11" s="31">
        <f>SUM(G11:J11)</f>
        <v>0</v>
      </c>
      <c r="L11" s="80">
        <v>0</v>
      </c>
      <c r="M11" s="80">
        <v>0</v>
      </c>
      <c r="N11" s="80">
        <v>0</v>
      </c>
      <c r="O11" s="81">
        <v>0</v>
      </c>
      <c r="P11" s="80">
        <f>SUM(L11:O11)</f>
        <v>0</v>
      </c>
      <c r="Q11" s="31">
        <v>0</v>
      </c>
      <c r="R11" s="31">
        <v>0</v>
      </c>
      <c r="S11" s="31">
        <v>0</v>
      </c>
      <c r="T11" s="100">
        <v>0</v>
      </c>
      <c r="U11" s="31">
        <f>SUM(Q11:T11)</f>
        <v>0</v>
      </c>
      <c r="V11" s="41">
        <f>F11+K11+U11+P11</f>
        <v>0</v>
      </c>
      <c r="W11" s="40"/>
      <c r="X11" s="41">
        <f>+V11-W11</f>
        <v>0</v>
      </c>
    </row>
    <row r="12" spans="1:24" s="39" customFormat="1" x14ac:dyDescent="0.25">
      <c r="A12" s="40" t="s">
        <v>124</v>
      </c>
      <c r="B12" s="80">
        <v>0</v>
      </c>
      <c r="C12" s="80">
        <v>0</v>
      </c>
      <c r="D12" s="80">
        <v>0</v>
      </c>
      <c r="E12" s="81">
        <v>0</v>
      </c>
      <c r="F12" s="80">
        <f>SUM(B12:E12)</f>
        <v>0</v>
      </c>
      <c r="G12" s="31">
        <v>0</v>
      </c>
      <c r="H12" s="31">
        <v>0</v>
      </c>
      <c r="I12" s="31">
        <v>0</v>
      </c>
      <c r="J12" s="100">
        <v>0</v>
      </c>
      <c r="K12" s="31">
        <f>SUM(G12:J12)</f>
        <v>0</v>
      </c>
      <c r="L12" s="80">
        <v>0</v>
      </c>
      <c r="M12" s="80">
        <v>0</v>
      </c>
      <c r="N12" s="80">
        <v>0</v>
      </c>
      <c r="O12" s="81">
        <v>0</v>
      </c>
      <c r="P12" s="80">
        <f>SUM(L12:O12)</f>
        <v>0</v>
      </c>
      <c r="Q12" s="31">
        <v>0</v>
      </c>
      <c r="R12" s="31">
        <v>0</v>
      </c>
      <c r="S12" s="31">
        <v>0</v>
      </c>
      <c r="T12" s="100">
        <v>0</v>
      </c>
      <c r="U12" s="31">
        <f>SUM(Q12:T12)</f>
        <v>0</v>
      </c>
      <c r="V12" s="41">
        <f>F12+K12+U12+P12</f>
        <v>0</v>
      </c>
      <c r="W12" s="40"/>
      <c r="X12" s="41">
        <f>+V12-W12</f>
        <v>0</v>
      </c>
    </row>
    <row r="13" spans="1:24" s="39" customFormat="1" x14ac:dyDescent="0.25">
      <c r="A13" s="40"/>
      <c r="B13" s="80"/>
      <c r="C13" s="80"/>
      <c r="D13" s="80"/>
      <c r="E13" s="81"/>
      <c r="F13" s="80"/>
      <c r="G13" s="31"/>
      <c r="H13" s="31"/>
      <c r="I13" s="31"/>
      <c r="J13" s="100"/>
      <c r="K13" s="31"/>
      <c r="L13" s="80"/>
      <c r="M13" s="80"/>
      <c r="N13" s="80"/>
      <c r="O13" s="81"/>
      <c r="P13" s="80"/>
      <c r="Q13" s="31"/>
      <c r="R13" s="31"/>
      <c r="S13" s="31"/>
      <c r="T13" s="100"/>
      <c r="U13" s="31"/>
      <c r="V13" s="40"/>
      <c r="W13" s="40"/>
      <c r="X13" s="40"/>
    </row>
    <row r="14" spans="1:24" s="39" customFormat="1" x14ac:dyDescent="0.25">
      <c r="A14" s="67" t="s">
        <v>125</v>
      </c>
      <c r="B14" s="78">
        <f>SUM(B15:B18)</f>
        <v>0</v>
      </c>
      <c r="C14" s="78">
        <f>SUM(C15:C18)</f>
        <v>0</v>
      </c>
      <c r="D14" s="78">
        <f>SUM(D15:D18)</f>
        <v>1028072.13</v>
      </c>
      <c r="E14" s="79">
        <f>SUM(E15:E18)</f>
        <v>0</v>
      </c>
      <c r="F14" s="78">
        <f>SUM(B14:E14)</f>
        <v>1028072.13</v>
      </c>
      <c r="G14" s="98">
        <f>SUM(G15:G18)</f>
        <v>0</v>
      </c>
      <c r="H14" s="98">
        <f>SUM(H15:H18)</f>
        <v>0</v>
      </c>
      <c r="I14" s="98">
        <f>SUM(I15:I18)</f>
        <v>0</v>
      </c>
      <c r="J14" s="99">
        <f>SUM(J15:J18)</f>
        <v>0</v>
      </c>
      <c r="K14" s="98">
        <f>SUM(G14:J14)</f>
        <v>0</v>
      </c>
      <c r="L14" s="78">
        <f>SUM(L15:L18)</f>
        <v>0</v>
      </c>
      <c r="M14" s="78">
        <f>SUM(M15:M18)</f>
        <v>0</v>
      </c>
      <c r="N14" s="78">
        <f>SUM(N15:N18)</f>
        <v>0</v>
      </c>
      <c r="O14" s="79">
        <f>SUM(O15:O18)</f>
        <v>0</v>
      </c>
      <c r="P14" s="78">
        <f>SUM(L14:O14)</f>
        <v>0</v>
      </c>
      <c r="Q14" s="98">
        <f>SUM(Q15:Q18)</f>
        <v>0</v>
      </c>
      <c r="R14" s="98">
        <f>SUM(R15:R18)</f>
        <v>0</v>
      </c>
      <c r="S14" s="98">
        <f>SUM(S15:S18)</f>
        <v>0</v>
      </c>
      <c r="T14" s="99">
        <f>SUM(T15:T18)</f>
        <v>0</v>
      </c>
      <c r="U14" s="98">
        <f>SUM(Q14:T14)</f>
        <v>0</v>
      </c>
      <c r="V14" s="68">
        <f>F14+K14+U14+P14</f>
        <v>1028072.13</v>
      </c>
      <c r="W14" s="67"/>
      <c r="X14" s="68">
        <f>+V14-W14</f>
        <v>1028072.13</v>
      </c>
    </row>
    <row r="15" spans="1:24" s="39" customFormat="1" x14ac:dyDescent="0.25">
      <c r="A15" s="40" t="s">
        <v>126</v>
      </c>
      <c r="B15" s="80">
        <v>0</v>
      </c>
      <c r="C15" s="80">
        <v>0</v>
      </c>
      <c r="D15" s="80">
        <f>CON_ESF!C63</f>
        <v>1028072.13</v>
      </c>
      <c r="E15" s="81">
        <v>0</v>
      </c>
      <c r="F15" s="80">
        <f>SUM(B15:E15)</f>
        <v>1028072.13</v>
      </c>
      <c r="G15" s="31">
        <v>0</v>
      </c>
      <c r="H15" s="31">
        <v>0</v>
      </c>
      <c r="I15" s="31">
        <f>CON_ESF!E63</f>
        <v>0</v>
      </c>
      <c r="J15" s="100">
        <v>0</v>
      </c>
      <c r="K15" s="31">
        <f>SUM(G15:J15)</f>
        <v>0</v>
      </c>
      <c r="L15" s="80">
        <v>0</v>
      </c>
      <c r="M15" s="80">
        <v>0</v>
      </c>
      <c r="N15" s="80">
        <f>+CON_ESF!G63</f>
        <v>0</v>
      </c>
      <c r="O15" s="81">
        <v>0</v>
      </c>
      <c r="P15" s="80">
        <f>SUM(L15:O15)</f>
        <v>0</v>
      </c>
      <c r="Q15" s="31">
        <v>0</v>
      </c>
      <c r="R15" s="31">
        <v>0</v>
      </c>
      <c r="S15" s="31">
        <f>CON_ESF!I63</f>
        <v>0</v>
      </c>
      <c r="T15" s="100">
        <v>0</v>
      </c>
      <c r="U15" s="31">
        <f>SUM(Q15:T15)</f>
        <v>0</v>
      </c>
      <c r="V15" s="41">
        <f>F15+K15+U15+P15</f>
        <v>1028072.13</v>
      </c>
      <c r="W15" s="40"/>
      <c r="X15" s="41">
        <f>+V15-W15</f>
        <v>1028072.13</v>
      </c>
    </row>
    <row r="16" spans="1:24" s="39" customFormat="1" x14ac:dyDescent="0.25">
      <c r="A16" s="40" t="s">
        <v>127</v>
      </c>
      <c r="B16" s="80">
        <v>0</v>
      </c>
      <c r="C16" s="80">
        <v>0</v>
      </c>
      <c r="D16" s="80">
        <v>0</v>
      </c>
      <c r="E16" s="81">
        <v>0</v>
      </c>
      <c r="F16" s="80">
        <f>SUM(B16:E16)</f>
        <v>0</v>
      </c>
      <c r="G16" s="31">
        <v>0</v>
      </c>
      <c r="H16" s="31">
        <v>0</v>
      </c>
      <c r="I16" s="31">
        <v>0</v>
      </c>
      <c r="J16" s="100">
        <v>0</v>
      </c>
      <c r="K16" s="31">
        <f>SUM(G16:J16)</f>
        <v>0</v>
      </c>
      <c r="L16" s="80">
        <v>0</v>
      </c>
      <c r="M16" s="80">
        <v>0</v>
      </c>
      <c r="N16" s="80">
        <v>0</v>
      </c>
      <c r="O16" s="81">
        <v>0</v>
      </c>
      <c r="P16" s="80">
        <f>SUM(L16:O16)</f>
        <v>0</v>
      </c>
      <c r="Q16" s="31">
        <v>0</v>
      </c>
      <c r="R16" s="31">
        <v>0</v>
      </c>
      <c r="S16" s="31">
        <v>0</v>
      </c>
      <c r="T16" s="100">
        <v>0</v>
      </c>
      <c r="U16" s="31">
        <f>SUM(Q16:T16)</f>
        <v>0</v>
      </c>
      <c r="V16" s="41">
        <f>F16+K16+U16+P16</f>
        <v>0</v>
      </c>
      <c r="W16" s="40"/>
      <c r="X16" s="41">
        <f>+V16-W16</f>
        <v>0</v>
      </c>
    </row>
    <row r="17" spans="1:24" s="39" customFormat="1" x14ac:dyDescent="0.25">
      <c r="A17" s="40" t="s">
        <v>128</v>
      </c>
      <c r="B17" s="80">
        <v>0</v>
      </c>
      <c r="C17" s="80">
        <v>0</v>
      </c>
      <c r="D17" s="80">
        <v>0</v>
      </c>
      <c r="E17" s="81">
        <v>0</v>
      </c>
      <c r="F17" s="80">
        <f>SUM(B17:E17)</f>
        <v>0</v>
      </c>
      <c r="G17" s="31">
        <v>0</v>
      </c>
      <c r="H17" s="31">
        <v>0</v>
      </c>
      <c r="I17" s="31">
        <v>0</v>
      </c>
      <c r="J17" s="100">
        <v>0</v>
      </c>
      <c r="K17" s="31">
        <f>SUM(G17:J17)</f>
        <v>0</v>
      </c>
      <c r="L17" s="80">
        <v>0</v>
      </c>
      <c r="M17" s="80">
        <v>0</v>
      </c>
      <c r="N17" s="80">
        <v>0</v>
      </c>
      <c r="O17" s="81">
        <v>0</v>
      </c>
      <c r="P17" s="80">
        <f>SUM(L17:O17)</f>
        <v>0</v>
      </c>
      <c r="Q17" s="31">
        <v>0</v>
      </c>
      <c r="R17" s="31">
        <v>0</v>
      </c>
      <c r="S17" s="31">
        <v>0</v>
      </c>
      <c r="T17" s="100">
        <v>0</v>
      </c>
      <c r="U17" s="31">
        <f>SUM(Q17:T17)</f>
        <v>0</v>
      </c>
      <c r="V17" s="41">
        <f>F17+K17+U17+P17</f>
        <v>0</v>
      </c>
      <c r="W17" s="40"/>
      <c r="X17" s="41">
        <f>+V17-W17</f>
        <v>0</v>
      </c>
    </row>
    <row r="18" spans="1:24" s="39" customFormat="1" x14ac:dyDescent="0.25">
      <c r="A18" s="40" t="s">
        <v>129</v>
      </c>
      <c r="B18" s="80">
        <v>0</v>
      </c>
      <c r="C18" s="80">
        <v>0</v>
      </c>
      <c r="D18" s="80">
        <v>0</v>
      </c>
      <c r="E18" s="81">
        <v>0</v>
      </c>
      <c r="F18" s="80">
        <f>SUM(B18:E18)</f>
        <v>0</v>
      </c>
      <c r="G18" s="31">
        <v>0</v>
      </c>
      <c r="H18" s="31">
        <v>0</v>
      </c>
      <c r="I18" s="31">
        <v>0</v>
      </c>
      <c r="J18" s="100">
        <v>0</v>
      </c>
      <c r="K18" s="31">
        <f>SUM(G18:J18)</f>
        <v>0</v>
      </c>
      <c r="L18" s="80">
        <v>0</v>
      </c>
      <c r="M18" s="80">
        <v>0</v>
      </c>
      <c r="N18" s="80">
        <v>0</v>
      </c>
      <c r="O18" s="81">
        <v>0</v>
      </c>
      <c r="P18" s="80">
        <f>SUM(L18:O18)</f>
        <v>0</v>
      </c>
      <c r="Q18" s="31">
        <v>0</v>
      </c>
      <c r="R18" s="31">
        <v>0</v>
      </c>
      <c r="S18" s="31">
        <v>0</v>
      </c>
      <c r="T18" s="100">
        <v>0</v>
      </c>
      <c r="U18" s="31">
        <f>SUM(Q18:T18)</f>
        <v>0</v>
      </c>
      <c r="V18" s="41">
        <f>F18+K18+U18+P18</f>
        <v>0</v>
      </c>
      <c r="W18" s="40"/>
      <c r="X18" s="41">
        <f>+V18-W18</f>
        <v>0</v>
      </c>
    </row>
    <row r="19" spans="1:24" s="39" customFormat="1" x14ac:dyDescent="0.25">
      <c r="A19" s="40"/>
      <c r="B19" s="80"/>
      <c r="C19" s="80"/>
      <c r="D19" s="80"/>
      <c r="E19" s="81"/>
      <c r="F19" s="80"/>
      <c r="G19" s="31"/>
      <c r="H19" s="31"/>
      <c r="I19" s="31"/>
      <c r="J19" s="100"/>
      <c r="K19" s="31"/>
      <c r="L19" s="80"/>
      <c r="M19" s="80"/>
      <c r="N19" s="80"/>
      <c r="O19" s="81"/>
      <c r="P19" s="80"/>
      <c r="Q19" s="31"/>
      <c r="R19" s="31"/>
      <c r="S19" s="31"/>
      <c r="T19" s="100"/>
      <c r="U19" s="31"/>
      <c r="V19" s="40"/>
      <c r="W19" s="40"/>
      <c r="X19" s="40"/>
    </row>
    <row r="20" spans="1:24" s="39" customFormat="1" x14ac:dyDescent="0.25">
      <c r="A20" s="67" t="s">
        <v>187</v>
      </c>
      <c r="B20" s="78">
        <f t="shared" ref="B20:U20" si="0">SUM(B7+B9+B14)</f>
        <v>0</v>
      </c>
      <c r="C20" s="78">
        <f t="shared" si="0"/>
        <v>0</v>
      </c>
      <c r="D20" s="78">
        <f t="shared" si="0"/>
        <v>1028072.13</v>
      </c>
      <c r="E20" s="78">
        <f t="shared" si="0"/>
        <v>0</v>
      </c>
      <c r="F20" s="78">
        <f t="shared" si="0"/>
        <v>1028072.13</v>
      </c>
      <c r="G20" s="98">
        <f t="shared" si="0"/>
        <v>0</v>
      </c>
      <c r="H20" s="98">
        <f t="shared" si="0"/>
        <v>0</v>
      </c>
      <c r="I20" s="98">
        <f t="shared" si="0"/>
        <v>0</v>
      </c>
      <c r="J20" s="98">
        <f t="shared" si="0"/>
        <v>0</v>
      </c>
      <c r="K20" s="98">
        <f t="shared" si="0"/>
        <v>0</v>
      </c>
      <c r="L20" s="78">
        <f t="shared" ref="L20:P20" si="1">SUM(L7+L9+L14)</f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  <c r="P20" s="78">
        <f t="shared" si="1"/>
        <v>0</v>
      </c>
      <c r="Q20" s="98">
        <f t="shared" si="0"/>
        <v>0</v>
      </c>
      <c r="R20" s="98">
        <f t="shared" si="0"/>
        <v>0</v>
      </c>
      <c r="S20" s="98">
        <f t="shared" si="0"/>
        <v>0</v>
      </c>
      <c r="T20" s="98">
        <f t="shared" si="0"/>
        <v>0</v>
      </c>
      <c r="U20" s="98">
        <f t="shared" si="0"/>
        <v>0</v>
      </c>
      <c r="V20" s="68">
        <f>F20+K20+U20+P20</f>
        <v>1028072.13</v>
      </c>
      <c r="W20" s="67"/>
      <c r="X20" s="68">
        <f>+V20-W20</f>
        <v>1028072.13</v>
      </c>
    </row>
    <row r="21" spans="1:24" s="39" customFormat="1" x14ac:dyDescent="0.25">
      <c r="A21" s="40"/>
      <c r="B21" s="80"/>
      <c r="C21" s="80"/>
      <c r="D21" s="80"/>
      <c r="E21" s="81"/>
      <c r="F21" s="80"/>
      <c r="G21" s="31"/>
      <c r="H21" s="31"/>
      <c r="I21" s="31"/>
      <c r="J21" s="100"/>
      <c r="K21" s="31"/>
      <c r="L21" s="80"/>
      <c r="M21" s="80"/>
      <c r="N21" s="80"/>
      <c r="O21" s="81"/>
      <c r="P21" s="80"/>
      <c r="Q21" s="31"/>
      <c r="R21" s="31"/>
      <c r="S21" s="31"/>
      <c r="T21" s="100"/>
      <c r="U21" s="31"/>
      <c r="V21" s="40"/>
      <c r="W21" s="40"/>
      <c r="X21" s="40"/>
    </row>
    <row r="22" spans="1:24" s="39" customFormat="1" x14ac:dyDescent="0.25">
      <c r="A22" s="67" t="s">
        <v>188</v>
      </c>
      <c r="B22" s="78">
        <f>SUM(B23:B25)</f>
        <v>0</v>
      </c>
      <c r="C22" s="78">
        <f>SUM(C23:C25)</f>
        <v>0</v>
      </c>
      <c r="D22" s="78">
        <f>SUM(D23:D25)</f>
        <v>0</v>
      </c>
      <c r="E22" s="79">
        <f>SUM(E23:E25)</f>
        <v>0</v>
      </c>
      <c r="F22" s="78">
        <f>SUM(B22:E22)</f>
        <v>0</v>
      </c>
      <c r="G22" s="98">
        <f>SUM(G23:G25)</f>
        <v>0</v>
      </c>
      <c r="H22" s="98">
        <f>SUM(H23:H25)</f>
        <v>0</v>
      </c>
      <c r="I22" s="98">
        <f>SUM(I23:I25)</f>
        <v>0</v>
      </c>
      <c r="J22" s="99">
        <f>SUM(J23:J25)</f>
        <v>0</v>
      </c>
      <c r="K22" s="98">
        <f>SUM(G22:J22)</f>
        <v>0</v>
      </c>
      <c r="L22" s="78">
        <f>SUM(L23:L25)</f>
        <v>0</v>
      </c>
      <c r="M22" s="78">
        <f>SUM(M23:M25)</f>
        <v>0</v>
      </c>
      <c r="N22" s="78">
        <f>SUM(N23:N25)</f>
        <v>0</v>
      </c>
      <c r="O22" s="79">
        <f>SUM(O23:O25)</f>
        <v>0</v>
      </c>
      <c r="P22" s="78">
        <f>SUM(L22:O22)</f>
        <v>0</v>
      </c>
      <c r="Q22" s="98">
        <f>SUM(Q23:Q25)</f>
        <v>0</v>
      </c>
      <c r="R22" s="98">
        <f>SUM(R23:R25)</f>
        <v>0</v>
      </c>
      <c r="S22" s="98">
        <f>SUM(S23:S25)</f>
        <v>0</v>
      </c>
      <c r="T22" s="99">
        <f>SUM(T23:T25)</f>
        <v>0</v>
      </c>
      <c r="U22" s="98">
        <f>SUM(Q22:T22)</f>
        <v>0</v>
      </c>
      <c r="V22" s="41">
        <f>F22+K22+U22+P22</f>
        <v>0</v>
      </c>
      <c r="W22" s="40"/>
      <c r="X22" s="41">
        <f>+V22-W22</f>
        <v>0</v>
      </c>
    </row>
    <row r="23" spans="1:24" s="39" customFormat="1" x14ac:dyDescent="0.25">
      <c r="A23" s="40" t="s">
        <v>122</v>
      </c>
      <c r="B23" s="80">
        <v>0</v>
      </c>
      <c r="C23" s="80">
        <v>0</v>
      </c>
      <c r="D23" s="80">
        <v>0</v>
      </c>
      <c r="E23" s="81">
        <v>0</v>
      </c>
      <c r="F23" s="80">
        <f>SUM(B23:E23)</f>
        <v>0</v>
      </c>
      <c r="G23" s="31">
        <v>0</v>
      </c>
      <c r="H23" s="31">
        <v>0</v>
      </c>
      <c r="I23" s="31">
        <v>0</v>
      </c>
      <c r="J23" s="100">
        <v>0</v>
      </c>
      <c r="K23" s="31">
        <f>SUM(G23:J23)</f>
        <v>0</v>
      </c>
      <c r="L23" s="80">
        <v>0</v>
      </c>
      <c r="M23" s="80">
        <v>0</v>
      </c>
      <c r="N23" s="80">
        <v>0</v>
      </c>
      <c r="O23" s="81">
        <v>0</v>
      </c>
      <c r="P23" s="80">
        <f>SUM(L23:O23)</f>
        <v>0</v>
      </c>
      <c r="Q23" s="31">
        <v>0</v>
      </c>
      <c r="R23" s="31">
        <v>0</v>
      </c>
      <c r="S23" s="31">
        <v>0</v>
      </c>
      <c r="T23" s="100">
        <v>0</v>
      </c>
      <c r="U23" s="31">
        <f>SUM(Q23:T23)</f>
        <v>0</v>
      </c>
      <c r="V23" s="41">
        <f>F23+K23+U23+P23</f>
        <v>0</v>
      </c>
      <c r="W23" s="40"/>
      <c r="X23" s="41">
        <f>+V23-W23</f>
        <v>0</v>
      </c>
    </row>
    <row r="24" spans="1:24" s="39" customFormat="1" x14ac:dyDescent="0.25">
      <c r="A24" s="40" t="s">
        <v>123</v>
      </c>
      <c r="B24" s="80">
        <v>0</v>
      </c>
      <c r="C24" s="80">
        <v>0</v>
      </c>
      <c r="D24" s="80">
        <v>0</v>
      </c>
      <c r="E24" s="81">
        <v>0</v>
      </c>
      <c r="F24" s="80">
        <f>SUM(B24:E24)</f>
        <v>0</v>
      </c>
      <c r="G24" s="31">
        <v>0</v>
      </c>
      <c r="H24" s="31">
        <v>0</v>
      </c>
      <c r="I24" s="31">
        <v>0</v>
      </c>
      <c r="J24" s="100">
        <v>0</v>
      </c>
      <c r="K24" s="31">
        <f>SUM(G24:J24)</f>
        <v>0</v>
      </c>
      <c r="L24" s="80">
        <v>0</v>
      </c>
      <c r="M24" s="80">
        <v>0</v>
      </c>
      <c r="N24" s="80">
        <v>0</v>
      </c>
      <c r="O24" s="81">
        <v>0</v>
      </c>
      <c r="P24" s="80">
        <f>SUM(L24:O24)</f>
        <v>0</v>
      </c>
      <c r="Q24" s="31">
        <v>0</v>
      </c>
      <c r="R24" s="31">
        <v>0</v>
      </c>
      <c r="S24" s="31">
        <v>0</v>
      </c>
      <c r="T24" s="100">
        <v>0</v>
      </c>
      <c r="U24" s="31">
        <f>SUM(Q24:T24)</f>
        <v>0</v>
      </c>
      <c r="V24" s="41">
        <f>F24+K24+U24+P24</f>
        <v>0</v>
      </c>
      <c r="W24" s="40"/>
      <c r="X24" s="41">
        <f>+V24-W24</f>
        <v>0</v>
      </c>
    </row>
    <row r="25" spans="1:24" s="39" customFormat="1" x14ac:dyDescent="0.25">
      <c r="A25" s="40" t="s">
        <v>130</v>
      </c>
      <c r="B25" s="80">
        <v>0</v>
      </c>
      <c r="C25" s="80">
        <v>0</v>
      </c>
      <c r="D25" s="80">
        <v>0</v>
      </c>
      <c r="E25" s="81">
        <v>0</v>
      </c>
      <c r="F25" s="80">
        <f>SUM(B25:E25)</f>
        <v>0</v>
      </c>
      <c r="G25" s="31">
        <v>0</v>
      </c>
      <c r="H25" s="31">
        <v>0</v>
      </c>
      <c r="I25" s="31">
        <v>0</v>
      </c>
      <c r="J25" s="100">
        <v>0</v>
      </c>
      <c r="K25" s="31">
        <f>SUM(G25:J25)</f>
        <v>0</v>
      </c>
      <c r="L25" s="80">
        <v>0</v>
      </c>
      <c r="M25" s="80">
        <v>0</v>
      </c>
      <c r="N25" s="80">
        <v>0</v>
      </c>
      <c r="O25" s="81">
        <v>0</v>
      </c>
      <c r="P25" s="80">
        <f>SUM(L25:O25)</f>
        <v>0</v>
      </c>
      <c r="Q25" s="31">
        <v>0</v>
      </c>
      <c r="R25" s="31">
        <v>0</v>
      </c>
      <c r="S25" s="31">
        <v>0</v>
      </c>
      <c r="T25" s="100">
        <v>0</v>
      </c>
      <c r="U25" s="31">
        <f>SUM(Q25:T25)</f>
        <v>0</v>
      </c>
      <c r="V25" s="41">
        <f>F25+K25+U25+P25</f>
        <v>0</v>
      </c>
      <c r="W25" s="40"/>
      <c r="X25" s="41">
        <f>+V25-W25</f>
        <v>0</v>
      </c>
    </row>
    <row r="26" spans="1:24" s="39" customFormat="1" x14ac:dyDescent="0.25">
      <c r="A26" s="40"/>
      <c r="B26" s="80"/>
      <c r="C26" s="80"/>
      <c r="D26" s="80"/>
      <c r="E26" s="81"/>
      <c r="F26" s="80"/>
      <c r="G26" s="31"/>
      <c r="H26" s="31"/>
      <c r="I26" s="31"/>
      <c r="J26" s="100"/>
      <c r="K26" s="31"/>
      <c r="L26" s="80"/>
      <c r="M26" s="80"/>
      <c r="N26" s="80"/>
      <c r="O26" s="81"/>
      <c r="P26" s="80"/>
      <c r="Q26" s="31"/>
      <c r="R26" s="31"/>
      <c r="S26" s="31"/>
      <c r="T26" s="100"/>
      <c r="U26" s="31"/>
      <c r="V26" s="40"/>
      <c r="W26" s="40"/>
      <c r="X26" s="40"/>
    </row>
    <row r="27" spans="1:24" s="39" customFormat="1" x14ac:dyDescent="0.25">
      <c r="A27" s="67" t="s">
        <v>131</v>
      </c>
      <c r="B27" s="78">
        <f>SUM(B28:B31)</f>
        <v>0</v>
      </c>
      <c r="C27" s="78">
        <f>SUM(C28:C31)</f>
        <v>2551123.9700000002</v>
      </c>
      <c r="D27" s="78">
        <f>SUM(D28:D31)</f>
        <v>-854406.08</v>
      </c>
      <c r="E27" s="79">
        <f>SUM(E28:E31)</f>
        <v>0</v>
      </c>
      <c r="F27" s="78">
        <f>SUM(B27:E27)</f>
        <v>1696717.8900000001</v>
      </c>
      <c r="G27" s="98">
        <f>SUM(G28:G31)</f>
        <v>0</v>
      </c>
      <c r="H27" s="98">
        <f>SUM(H28:H31)</f>
        <v>0</v>
      </c>
      <c r="I27" s="98">
        <f>SUM(I28:I31)</f>
        <v>0</v>
      </c>
      <c r="J27" s="99">
        <f>SUM(J28:J31)</f>
        <v>0</v>
      </c>
      <c r="K27" s="98">
        <f>SUM(G27:J27)</f>
        <v>0</v>
      </c>
      <c r="L27" s="78">
        <f>SUM(L28:L31)</f>
        <v>0</v>
      </c>
      <c r="M27" s="78">
        <f>SUM(M28:M31)</f>
        <v>0</v>
      </c>
      <c r="N27" s="78">
        <f>SUM(N28:N31)</f>
        <v>0</v>
      </c>
      <c r="O27" s="79">
        <f>SUM(O28:O31)</f>
        <v>0</v>
      </c>
      <c r="P27" s="78">
        <f>SUM(L27:O27)</f>
        <v>0</v>
      </c>
      <c r="Q27" s="98">
        <f>SUM(Q28:Q31)</f>
        <v>0</v>
      </c>
      <c r="R27" s="98">
        <f>SUM(R28:R31)</f>
        <v>0</v>
      </c>
      <c r="S27" s="98">
        <f>SUM(S28:S31)</f>
        <v>0</v>
      </c>
      <c r="T27" s="99">
        <f>SUM(T28:T31)</f>
        <v>0</v>
      </c>
      <c r="U27" s="98">
        <f>SUM(Q27:T27)</f>
        <v>0</v>
      </c>
      <c r="V27" s="68">
        <f>F27+K27+U27+P27</f>
        <v>1696717.8900000001</v>
      </c>
      <c r="W27" s="67"/>
      <c r="X27" s="68">
        <f>+V27-W27</f>
        <v>1696717.8900000001</v>
      </c>
    </row>
    <row r="28" spans="1:24" s="39" customFormat="1" x14ac:dyDescent="0.25">
      <c r="A28" s="40" t="s">
        <v>126</v>
      </c>
      <c r="B28" s="80">
        <v>0</v>
      </c>
      <c r="C28" s="80">
        <v>0</v>
      </c>
      <c r="D28" s="80">
        <f>CON_ESF!B63</f>
        <v>-854406.08</v>
      </c>
      <c r="E28" s="81">
        <v>0</v>
      </c>
      <c r="F28" s="80">
        <f>SUM(B28:E28)</f>
        <v>-854406.08</v>
      </c>
      <c r="G28" s="31">
        <v>0</v>
      </c>
      <c r="H28" s="31">
        <v>0</v>
      </c>
      <c r="I28" s="31">
        <f>CON_ESF!D63</f>
        <v>0</v>
      </c>
      <c r="J28" s="100">
        <v>0</v>
      </c>
      <c r="K28" s="31">
        <f>SUM(G28:J28)</f>
        <v>0</v>
      </c>
      <c r="L28" s="80">
        <v>0</v>
      </c>
      <c r="M28" s="80">
        <v>0</v>
      </c>
      <c r="N28" s="80">
        <f>+CON_ESF!F63</f>
        <v>0</v>
      </c>
      <c r="O28" s="81">
        <v>0</v>
      </c>
      <c r="P28" s="80">
        <f>SUM(L28:O28)</f>
        <v>0</v>
      </c>
      <c r="Q28" s="31">
        <v>0</v>
      </c>
      <c r="R28" s="31">
        <v>0</v>
      </c>
      <c r="S28" s="31">
        <f>CON_ESF!H63</f>
        <v>0</v>
      </c>
      <c r="T28" s="100">
        <v>0</v>
      </c>
      <c r="U28" s="31">
        <f>SUM(Q28:T28)</f>
        <v>0</v>
      </c>
      <c r="V28" s="41">
        <f t="shared" ref="V28:V31" si="2">F28+K28+U28+P28</f>
        <v>-854406.08</v>
      </c>
      <c r="W28" s="40"/>
      <c r="X28" s="41">
        <f>+V28-W28</f>
        <v>-854406.08</v>
      </c>
    </row>
    <row r="29" spans="1:24" s="39" customFormat="1" x14ac:dyDescent="0.25">
      <c r="A29" s="40" t="s">
        <v>132</v>
      </c>
      <c r="B29" s="80">
        <v>0</v>
      </c>
      <c r="C29" s="80">
        <f>CON_ESF!B64</f>
        <v>2551123.9700000002</v>
      </c>
      <c r="D29" s="80">
        <v>0</v>
      </c>
      <c r="E29" s="81">
        <v>0</v>
      </c>
      <c r="F29" s="80">
        <f>SUM(B29:E29)</f>
        <v>2551123.9700000002</v>
      </c>
      <c r="G29" s="31">
        <v>0</v>
      </c>
      <c r="H29" s="31">
        <f>CON_ESF!D64</f>
        <v>0</v>
      </c>
      <c r="I29" s="31">
        <v>0</v>
      </c>
      <c r="J29" s="100">
        <v>0</v>
      </c>
      <c r="K29" s="31">
        <f>SUM(G29:J29)</f>
        <v>0</v>
      </c>
      <c r="L29" s="80">
        <v>0</v>
      </c>
      <c r="M29" s="80">
        <f>+N15</f>
        <v>0</v>
      </c>
      <c r="N29" s="80">
        <v>0</v>
      </c>
      <c r="O29" s="81">
        <v>0</v>
      </c>
      <c r="P29" s="80">
        <f>SUM(L29:O29)</f>
        <v>0</v>
      </c>
      <c r="Q29" s="31">
        <v>0</v>
      </c>
      <c r="R29" s="31">
        <f>+S15</f>
        <v>0</v>
      </c>
      <c r="S29" s="31">
        <v>0</v>
      </c>
      <c r="T29" s="100">
        <v>0</v>
      </c>
      <c r="U29" s="31">
        <f>SUM(Q29:T29)</f>
        <v>0</v>
      </c>
      <c r="V29" s="41">
        <f t="shared" si="2"/>
        <v>2551123.9700000002</v>
      </c>
      <c r="W29" s="40"/>
      <c r="X29" s="41">
        <f>+V29-W29</f>
        <v>2551123.9700000002</v>
      </c>
    </row>
    <row r="30" spans="1:24" s="39" customFormat="1" x14ac:dyDescent="0.25">
      <c r="A30" s="40" t="s">
        <v>133</v>
      </c>
      <c r="B30" s="80">
        <v>0</v>
      </c>
      <c r="C30" s="80">
        <v>0</v>
      </c>
      <c r="D30" s="80">
        <v>0</v>
      </c>
      <c r="E30" s="81">
        <v>0</v>
      </c>
      <c r="F30" s="80">
        <f>SUM(B30:E30)</f>
        <v>0</v>
      </c>
      <c r="G30" s="31">
        <v>0</v>
      </c>
      <c r="H30" s="31">
        <v>0</v>
      </c>
      <c r="I30" s="31">
        <v>0</v>
      </c>
      <c r="J30" s="100">
        <v>0</v>
      </c>
      <c r="K30" s="31">
        <f>SUM(G30:J30)</f>
        <v>0</v>
      </c>
      <c r="L30" s="80">
        <v>0</v>
      </c>
      <c r="M30" s="80">
        <v>0</v>
      </c>
      <c r="N30" s="80">
        <v>0</v>
      </c>
      <c r="O30" s="81">
        <v>0</v>
      </c>
      <c r="P30" s="80">
        <f>SUM(L30:O30)</f>
        <v>0</v>
      </c>
      <c r="Q30" s="31">
        <v>0</v>
      </c>
      <c r="R30" s="31">
        <v>0</v>
      </c>
      <c r="S30" s="31">
        <v>0</v>
      </c>
      <c r="T30" s="100">
        <v>0</v>
      </c>
      <c r="U30" s="31">
        <f>SUM(Q30:T30)</f>
        <v>0</v>
      </c>
      <c r="V30" s="41">
        <f t="shared" si="2"/>
        <v>0</v>
      </c>
      <c r="W30" s="40"/>
      <c r="X30" s="41">
        <f>+V30-W30</f>
        <v>0</v>
      </c>
    </row>
    <row r="31" spans="1:24" s="39" customFormat="1" x14ac:dyDescent="0.25">
      <c r="A31" s="40" t="s">
        <v>134</v>
      </c>
      <c r="B31" s="80">
        <v>0</v>
      </c>
      <c r="C31" s="80">
        <v>0</v>
      </c>
      <c r="D31" s="80">
        <v>0</v>
      </c>
      <c r="E31" s="81">
        <v>0</v>
      </c>
      <c r="F31" s="80">
        <f>SUM(B31:E31)</f>
        <v>0</v>
      </c>
      <c r="G31" s="31">
        <v>0</v>
      </c>
      <c r="H31" s="31">
        <v>0</v>
      </c>
      <c r="I31" s="31">
        <v>0</v>
      </c>
      <c r="J31" s="100">
        <v>0</v>
      </c>
      <c r="K31" s="31">
        <f>SUM(G31:J31)</f>
        <v>0</v>
      </c>
      <c r="L31" s="80">
        <v>0</v>
      </c>
      <c r="M31" s="80">
        <v>0</v>
      </c>
      <c r="N31" s="80">
        <v>0</v>
      </c>
      <c r="O31" s="81">
        <v>0</v>
      </c>
      <c r="P31" s="80">
        <f>SUM(L31:O31)</f>
        <v>0</v>
      </c>
      <c r="Q31" s="31">
        <v>0</v>
      </c>
      <c r="R31" s="31">
        <v>0</v>
      </c>
      <c r="S31" s="31">
        <v>0</v>
      </c>
      <c r="T31" s="100">
        <v>0</v>
      </c>
      <c r="U31" s="31">
        <f>SUM(Q31:T31)</f>
        <v>0</v>
      </c>
      <c r="V31" s="41">
        <f t="shared" si="2"/>
        <v>0</v>
      </c>
      <c r="W31" s="40"/>
      <c r="X31" s="41">
        <f>+V31-W31</f>
        <v>0</v>
      </c>
    </row>
    <row r="32" spans="1:24" s="39" customFormat="1" x14ac:dyDescent="0.25">
      <c r="A32" s="40"/>
      <c r="B32" s="80"/>
      <c r="C32" s="80"/>
      <c r="D32" s="80"/>
      <c r="E32" s="81"/>
      <c r="F32" s="80"/>
      <c r="G32" s="31"/>
      <c r="H32" s="31"/>
      <c r="I32" s="31"/>
      <c r="J32" s="100"/>
      <c r="K32" s="31"/>
      <c r="L32" s="80"/>
      <c r="M32" s="80"/>
      <c r="N32" s="80"/>
      <c r="O32" s="81"/>
      <c r="P32" s="80"/>
      <c r="Q32" s="31"/>
      <c r="R32" s="31"/>
      <c r="S32" s="31"/>
      <c r="T32" s="100"/>
      <c r="U32" s="31"/>
      <c r="V32" s="40"/>
      <c r="W32" s="40"/>
      <c r="X32" s="40"/>
    </row>
    <row r="33" spans="1:24" s="39" customFormat="1" x14ac:dyDescent="0.25">
      <c r="A33" s="67" t="s">
        <v>189</v>
      </c>
      <c r="B33" s="78">
        <f t="shared" ref="B33:T33" si="3">SUM(B20+B22+B27)</f>
        <v>0</v>
      </c>
      <c r="C33" s="78">
        <f t="shared" si="3"/>
        <v>2551123.9700000002</v>
      </c>
      <c r="D33" s="78">
        <f>SUM(D20+D22+D27)-D15</f>
        <v>-854406.08</v>
      </c>
      <c r="E33" s="78">
        <f t="shared" si="3"/>
        <v>0</v>
      </c>
      <c r="F33" s="78">
        <f>SUM(F20+F22+F27)-F15</f>
        <v>1696717.8900000001</v>
      </c>
      <c r="G33" s="98">
        <f t="shared" si="3"/>
        <v>0</v>
      </c>
      <c r="H33" s="98">
        <f t="shared" si="3"/>
        <v>0</v>
      </c>
      <c r="I33" s="98">
        <f>SUM(I20+I22+I27)-I15</f>
        <v>0</v>
      </c>
      <c r="J33" s="98">
        <f t="shared" si="3"/>
        <v>0</v>
      </c>
      <c r="K33" s="98">
        <f>SUM(K20+K22+K27)-K15</f>
        <v>0</v>
      </c>
      <c r="L33" s="78">
        <f t="shared" ref="L33:M33" si="4">SUM(L20+L22+L27)</f>
        <v>0</v>
      </c>
      <c r="M33" s="78">
        <f t="shared" si="4"/>
        <v>0</v>
      </c>
      <c r="N33" s="78">
        <f>SUM(N20+N22+N27)-N15</f>
        <v>0</v>
      </c>
      <c r="O33" s="78">
        <f t="shared" ref="O33" si="5">SUM(O20+O22+O27)</f>
        <v>0</v>
      </c>
      <c r="P33" s="78">
        <f>SUM(P20+P22+P27)-P15</f>
        <v>0</v>
      </c>
      <c r="Q33" s="98">
        <f t="shared" si="3"/>
        <v>0</v>
      </c>
      <c r="R33" s="98">
        <f t="shared" si="3"/>
        <v>0</v>
      </c>
      <c r="S33" s="98">
        <f>SUM(S20+S22+S27)-S15</f>
        <v>0</v>
      </c>
      <c r="T33" s="98">
        <f t="shared" si="3"/>
        <v>0</v>
      </c>
      <c r="U33" s="98">
        <f>SUM(U20+U22+U27)-U15</f>
        <v>0</v>
      </c>
      <c r="V33" s="68">
        <f>F33+K33+U33+P33</f>
        <v>1696717.8900000001</v>
      </c>
      <c r="W33" s="67"/>
      <c r="X33" s="68">
        <f>+V33-W33</f>
        <v>1696717.8900000001</v>
      </c>
    </row>
    <row r="34" spans="1:24" s="39" customFormat="1" x14ac:dyDescent="0.25">
      <c r="A34" s="43"/>
      <c r="B34" s="82"/>
      <c r="C34" s="82"/>
      <c r="D34" s="82"/>
      <c r="E34" s="82"/>
      <c r="F34" s="82"/>
      <c r="G34" s="65"/>
      <c r="H34" s="65"/>
      <c r="I34" s="65"/>
      <c r="J34" s="65"/>
      <c r="K34" s="65"/>
      <c r="L34" s="82"/>
      <c r="M34" s="82"/>
      <c r="N34" s="82"/>
      <c r="O34" s="82"/>
      <c r="P34" s="82"/>
      <c r="Q34" s="65"/>
      <c r="R34" s="65"/>
      <c r="S34" s="65"/>
      <c r="T34" s="65"/>
      <c r="U34" s="65"/>
      <c r="V34" s="43"/>
      <c r="W34" s="43"/>
      <c r="X34" s="43"/>
    </row>
    <row r="35" spans="1:24" s="39" customFormat="1" x14ac:dyDescent="0.2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1:24" x14ac:dyDescent="0.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4" x14ac:dyDescent="0.2">
      <c r="B37" s="97"/>
      <c r="C37" s="97"/>
      <c r="D37" s="97"/>
      <c r="E37" s="97"/>
      <c r="F37" s="97"/>
      <c r="G37" s="97"/>
      <c r="H37" s="97"/>
      <c r="I37" s="97"/>
      <c r="J37" s="97"/>
      <c r="K37" s="102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4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4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4" x14ac:dyDescent="0.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4" x14ac:dyDescent="0.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4" x14ac:dyDescent="0.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4" x14ac:dyDescent="0.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4" x14ac:dyDescent="0.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4" x14ac:dyDescent="0.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4" x14ac:dyDescent="0.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4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4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2:21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2:21" x14ac:dyDescent="0.2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2:21" x14ac:dyDescent="0.2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2:21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2:2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2:21" x14ac:dyDescent="0.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2:2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2:21" x14ac:dyDescent="0.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2:21" x14ac:dyDescent="0.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2:21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2:21" x14ac:dyDescent="0.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2:21" x14ac:dyDescent="0.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2:21" x14ac:dyDescent="0.2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2:21" x14ac:dyDescent="0.2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2:21" x14ac:dyDescent="0.2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2:21" x14ac:dyDescent="0.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2:21" x14ac:dyDescent="0.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</sheetData>
  <mergeCells count="11">
    <mergeCell ref="A1:X1"/>
    <mergeCell ref="A2:X2"/>
    <mergeCell ref="A3:X3"/>
    <mergeCell ref="L4:P4"/>
    <mergeCell ref="G4:K4"/>
    <mergeCell ref="Q4:U4"/>
    <mergeCell ref="A4:A5"/>
    <mergeCell ref="B4:F4"/>
    <mergeCell ref="V4:V5"/>
    <mergeCell ref="W4:W5"/>
    <mergeCell ref="X4:X5"/>
  </mergeCells>
  <pageMargins left="0.7" right="0.7" top="0.75" bottom="0.75" header="0.3" footer="0.3"/>
  <pageSetup scale="31" fitToHeight="0" orientation="landscape" r:id="rId1"/>
  <ignoredErrors>
    <ignoredError sqref="F9:F19 K9:K19 F21:F27 K21:K27 D33:F33 I33:K33 S33:T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C11" sqref="C11"/>
    </sheetView>
  </sheetViews>
  <sheetFormatPr baseColWidth="10" defaultRowHeight="12" x14ac:dyDescent="0.25"/>
  <cols>
    <col min="1" max="1" width="47.85546875" style="39" customWidth="1"/>
    <col min="2" max="11" width="11" style="39" customWidth="1"/>
    <col min="12" max="12" width="8" style="39" customWidth="1"/>
    <col min="13" max="13" width="9.42578125" style="39" bestFit="1" customWidth="1"/>
    <col min="14" max="15" width="10.7109375" style="39" customWidth="1"/>
    <col min="16" max="16384" width="11.42578125" style="39"/>
  </cols>
  <sheetData>
    <row r="1" spans="1:15" x14ac:dyDescent="0.25">
      <c r="A1" s="151" t="s">
        <v>184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25">
      <c r="A2" s="151" t="s">
        <v>135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x14ac:dyDescent="0.25">
      <c r="A3" s="151" t="s">
        <v>186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12" customHeight="1" x14ac:dyDescent="0.25">
      <c r="A4" s="83" t="s">
        <v>115</v>
      </c>
      <c r="B4" s="149" t="s">
        <v>170</v>
      </c>
      <c r="C4" s="150"/>
      <c r="D4" s="149" t="s">
        <v>171</v>
      </c>
      <c r="E4" s="150"/>
      <c r="F4" s="149" t="s">
        <v>173</v>
      </c>
      <c r="G4" s="150"/>
      <c r="H4" s="149" t="s">
        <v>172</v>
      </c>
      <c r="I4" s="150"/>
      <c r="J4" s="149" t="s">
        <v>164</v>
      </c>
      <c r="K4" s="150"/>
      <c r="L4" s="149" t="s">
        <v>165</v>
      </c>
      <c r="M4" s="150"/>
      <c r="N4" s="149" t="s">
        <v>166</v>
      </c>
      <c r="O4" s="150"/>
    </row>
    <row r="5" spans="1:15" x14ac:dyDescent="0.25">
      <c r="A5" s="119" t="s">
        <v>138</v>
      </c>
      <c r="B5" s="104" t="s">
        <v>136</v>
      </c>
      <c r="C5" s="104" t="s">
        <v>137</v>
      </c>
      <c r="D5" s="103" t="s">
        <v>136</v>
      </c>
      <c r="E5" s="103" t="s">
        <v>137</v>
      </c>
      <c r="F5" s="104" t="s">
        <v>136</v>
      </c>
      <c r="G5" s="122" t="s">
        <v>137</v>
      </c>
      <c r="H5" s="103" t="s">
        <v>136</v>
      </c>
      <c r="I5" s="105" t="s">
        <v>137</v>
      </c>
      <c r="J5" s="103" t="s">
        <v>136</v>
      </c>
      <c r="K5" s="103" t="s">
        <v>137</v>
      </c>
      <c r="L5" s="103"/>
      <c r="M5" s="103"/>
      <c r="N5" s="103" t="s">
        <v>136</v>
      </c>
      <c r="O5" s="103" t="s">
        <v>137</v>
      </c>
    </row>
    <row r="6" spans="1:15" x14ac:dyDescent="0.25">
      <c r="A6" s="119" t="s">
        <v>3</v>
      </c>
      <c r="B6" s="107"/>
      <c r="C6" s="107"/>
      <c r="D6" s="106"/>
      <c r="E6" s="106"/>
      <c r="F6" s="107"/>
      <c r="G6" s="123"/>
      <c r="H6" s="106"/>
      <c r="I6" s="108"/>
      <c r="J6" s="40"/>
      <c r="K6" s="40"/>
      <c r="L6" s="40"/>
      <c r="M6" s="40"/>
      <c r="N6" s="40"/>
      <c r="O6" s="40"/>
    </row>
    <row r="7" spans="1:15" x14ac:dyDescent="0.25">
      <c r="A7" s="118" t="s">
        <v>5</v>
      </c>
      <c r="B7" s="110">
        <f>IF(CON_ESF!B9&lt;CON_ESF!C9,CON_ESF!C9-CON_ESF!B9,0)</f>
        <v>959751.77999999991</v>
      </c>
      <c r="C7" s="110">
        <f>IF(CON_ESF!B9&gt;CON_ESF!C9,CON_ESF!B9-CON_ESF!C9,0)</f>
        <v>0</v>
      </c>
      <c r="D7" s="109">
        <f>IF(CON_ESF!D9&lt;CON_ESF!E9,CON_ESF!E9-CON_ESF!D9,0)</f>
        <v>0</v>
      </c>
      <c r="E7" s="109">
        <f>IF(CON_ESF!D9&gt;CON_ESF!E9,CON_ESF!D9-CON_ESF!E9,0)</f>
        <v>0</v>
      </c>
      <c r="F7" s="110">
        <f>IF(CON_ESF!F9&lt;CON_ESF!G9,CON_ESF!G9-CON_ESF!F9,0)</f>
        <v>0</v>
      </c>
      <c r="G7" s="110">
        <f>IF(CON_ESF!F9&gt;CON_ESF!G9,CON_ESF!F9-CON_ESF!G9,0)</f>
        <v>0</v>
      </c>
      <c r="H7" s="109">
        <f>IF(CON_ESF!H9&lt;CON_ESF!I9,CON_ESF!I9-CON_ESF!H9,0)</f>
        <v>0</v>
      </c>
      <c r="I7" s="109">
        <f>IF(CON_ESF!H9&gt;CON_ESF!I9,CON_ESF!H9-CON_ESF!I9,0)</f>
        <v>0</v>
      </c>
      <c r="J7" s="41">
        <f>+B7+D7+H7+F7</f>
        <v>959751.77999999991</v>
      </c>
      <c r="K7" s="41">
        <f>+C7+E7+I7+G7</f>
        <v>0</v>
      </c>
      <c r="L7" s="40"/>
      <c r="M7" s="40"/>
      <c r="N7" s="41">
        <f>J7-L7</f>
        <v>959751.77999999991</v>
      </c>
      <c r="O7" s="41">
        <f>K7-M7</f>
        <v>0</v>
      </c>
    </row>
    <row r="8" spans="1:15" x14ac:dyDescent="0.25">
      <c r="A8" s="118" t="s">
        <v>7</v>
      </c>
      <c r="B8" s="110">
        <f>IF(CON_ESF!B10&lt;CON_ESF!C10,CON_ESF!C10-CON_ESF!B10,0)</f>
        <v>0</v>
      </c>
      <c r="C8" s="110">
        <f>IF(CON_ESF!B10&gt;CON_ESF!C10,CON_ESF!B10-CON_ESF!C10,0)</f>
        <v>92222.030000000028</v>
      </c>
      <c r="D8" s="109">
        <f>IF(CON_ESF!D10&lt;CON_ESF!E10,CON_ESF!E10-CON_ESF!D10,0)</f>
        <v>0</v>
      </c>
      <c r="E8" s="109">
        <f>IF(CON_ESF!D10&gt;CON_ESF!E10,CON_ESF!D10-CON_ESF!E10,0)</f>
        <v>0</v>
      </c>
      <c r="F8" s="110">
        <f>IF(CON_ESF!F10&lt;CON_ESF!G10,CON_ESF!G10-CON_ESF!F10,0)</f>
        <v>0</v>
      </c>
      <c r="G8" s="110">
        <f>IF(CON_ESF!F10&gt;CON_ESF!G10,CON_ESF!F10-CON_ESF!G10,0)</f>
        <v>0</v>
      </c>
      <c r="H8" s="109">
        <f>IF(CON_ESF!H10&lt;CON_ESF!I10,CON_ESF!I10-CON_ESF!H10,0)</f>
        <v>0</v>
      </c>
      <c r="I8" s="109">
        <f>IF(CON_ESF!H10&gt;CON_ESF!I10,CON_ESF!H10-CON_ESF!I10,0)</f>
        <v>0</v>
      </c>
      <c r="J8" s="41">
        <f t="shared" ref="J8:J23" si="0">+B8+D8+H8+F8</f>
        <v>0</v>
      </c>
      <c r="K8" s="41">
        <f t="shared" ref="K8:K23" si="1">+C8+E8+I8+G8</f>
        <v>92222.030000000028</v>
      </c>
      <c r="L8" s="40"/>
      <c r="M8" s="40"/>
      <c r="N8" s="41">
        <f t="shared" ref="N8:N13" si="2">J8-L8</f>
        <v>0</v>
      </c>
      <c r="O8" s="41">
        <f t="shared" ref="O8:O13" si="3">K8-M8</f>
        <v>92222.030000000028</v>
      </c>
    </row>
    <row r="9" spans="1:15" x14ac:dyDescent="0.25">
      <c r="A9" s="118" t="s">
        <v>9</v>
      </c>
      <c r="B9" s="110">
        <f>IF(CON_ESF!B11&lt;CON_ESF!C11,CON_ESF!C11-CON_ESF!B11,0)</f>
        <v>0</v>
      </c>
      <c r="C9" s="110">
        <f>IF(CON_ESF!B11&gt;CON_ESF!C11,CON_ESF!B11-CON_ESF!C11,0)</f>
        <v>0</v>
      </c>
      <c r="D9" s="109">
        <f>IF(CON_ESF!D11&lt;CON_ESF!E11,CON_ESF!E11-CON_ESF!D11,0)</f>
        <v>0</v>
      </c>
      <c r="E9" s="109">
        <f>IF(CON_ESF!D11&gt;CON_ESF!E11,CON_ESF!D11-CON_ESF!E11,0)</f>
        <v>0</v>
      </c>
      <c r="F9" s="110">
        <f>IF(CON_ESF!F11&lt;CON_ESF!G11,CON_ESF!G11-CON_ESF!F11,0)</f>
        <v>0</v>
      </c>
      <c r="G9" s="110">
        <f>IF(CON_ESF!F11&gt;CON_ESF!G11,CON_ESF!F11-CON_ESF!G11,0)</f>
        <v>0</v>
      </c>
      <c r="H9" s="109">
        <f>IF(CON_ESF!H11&lt;CON_ESF!I11,CON_ESF!I11-CON_ESF!H11,0)</f>
        <v>0</v>
      </c>
      <c r="I9" s="109">
        <f>IF(CON_ESF!H11&gt;CON_ESF!I11,CON_ESF!H11-CON_ESF!I11,0)</f>
        <v>0</v>
      </c>
      <c r="J9" s="41">
        <f t="shared" si="0"/>
        <v>0</v>
      </c>
      <c r="K9" s="41">
        <f t="shared" si="1"/>
        <v>0</v>
      </c>
      <c r="L9" s="40"/>
      <c r="M9" s="40"/>
      <c r="N9" s="41">
        <f t="shared" si="2"/>
        <v>0</v>
      </c>
      <c r="O9" s="41">
        <f t="shared" si="3"/>
        <v>0</v>
      </c>
    </row>
    <row r="10" spans="1:15" x14ac:dyDescent="0.25">
      <c r="A10" s="118" t="s">
        <v>11</v>
      </c>
      <c r="B10" s="110">
        <f>IF(CON_ESF!B12&lt;CON_ESF!C12,CON_ESF!C12-CON_ESF!B12,0)</f>
        <v>0</v>
      </c>
      <c r="C10" s="110">
        <f>IF(CON_ESF!B12&gt;CON_ESF!C12,CON_ESF!B12-CON_ESF!C12,0)</f>
        <v>0</v>
      </c>
      <c r="D10" s="109">
        <f>IF(CON_ESF!D12&lt;CON_ESF!E12,CON_ESF!E12-CON_ESF!D12,0)</f>
        <v>0</v>
      </c>
      <c r="E10" s="109">
        <f>IF(CON_ESF!D12&gt;CON_ESF!E12,CON_ESF!D12-CON_ESF!E12,0)</f>
        <v>0</v>
      </c>
      <c r="F10" s="110">
        <f>IF(CON_ESF!F12&lt;CON_ESF!G12,CON_ESF!G12-CON_ESF!F12,0)</f>
        <v>0</v>
      </c>
      <c r="G10" s="110">
        <f>IF(CON_ESF!F12&gt;CON_ESF!G12,CON_ESF!F12-CON_ESF!G12,0)</f>
        <v>0</v>
      </c>
      <c r="H10" s="109">
        <f>IF(CON_ESF!H12&lt;CON_ESF!I12,CON_ESF!I12-CON_ESF!H12,0)</f>
        <v>0</v>
      </c>
      <c r="I10" s="109">
        <f>IF(CON_ESF!H12&gt;CON_ESF!I12,CON_ESF!H12-CON_ESF!I12,0)</f>
        <v>0</v>
      </c>
      <c r="J10" s="41">
        <f t="shared" si="0"/>
        <v>0</v>
      </c>
      <c r="K10" s="41">
        <f t="shared" si="1"/>
        <v>0</v>
      </c>
      <c r="L10" s="40"/>
      <c r="M10" s="40"/>
      <c r="N10" s="41">
        <f t="shared" si="2"/>
        <v>0</v>
      </c>
      <c r="O10" s="41">
        <f t="shared" si="3"/>
        <v>0</v>
      </c>
    </row>
    <row r="11" spans="1:15" x14ac:dyDescent="0.25">
      <c r="A11" s="118" t="s">
        <v>13</v>
      </c>
      <c r="B11" s="110">
        <f>IF(CON_ESF!B13&lt;CON_ESF!C13,CON_ESF!C13-CON_ESF!B13,0)</f>
        <v>0</v>
      </c>
      <c r="C11" s="110">
        <f>IF(CON_ESF!B13&gt;CON_ESF!C13,CON_ESF!B13-CON_ESF!C13,0)</f>
        <v>0</v>
      </c>
      <c r="D11" s="109">
        <f>IF(CON_ESF!D13&lt;CON_ESF!E13,CON_ESF!E13-CON_ESF!D13,0)</f>
        <v>0</v>
      </c>
      <c r="E11" s="109">
        <f>IF(CON_ESF!D13&gt;CON_ESF!E13,CON_ESF!D13-CON_ESF!E13,0)</f>
        <v>0</v>
      </c>
      <c r="F11" s="110">
        <f>IF(CON_ESF!F13&lt;CON_ESF!G13,CON_ESF!G13-CON_ESF!F13,0)</f>
        <v>0</v>
      </c>
      <c r="G11" s="110">
        <f>IF(CON_ESF!F13&gt;CON_ESF!G13,CON_ESF!F13-CON_ESF!G13,0)</f>
        <v>0</v>
      </c>
      <c r="H11" s="109">
        <f>IF(CON_ESF!H13&lt;CON_ESF!I13,CON_ESF!I13-CON_ESF!H13,0)</f>
        <v>0</v>
      </c>
      <c r="I11" s="109">
        <f>IF(CON_ESF!H13&gt;CON_ESF!I13,CON_ESF!H13-CON_ESF!I13,0)</f>
        <v>0</v>
      </c>
      <c r="J11" s="41">
        <f t="shared" si="0"/>
        <v>0</v>
      </c>
      <c r="K11" s="41">
        <f t="shared" si="1"/>
        <v>0</v>
      </c>
      <c r="L11" s="40"/>
      <c r="M11" s="40"/>
      <c r="N11" s="41">
        <f t="shared" si="2"/>
        <v>0</v>
      </c>
      <c r="O11" s="41">
        <f t="shared" si="3"/>
        <v>0</v>
      </c>
    </row>
    <row r="12" spans="1:15" x14ac:dyDescent="0.25">
      <c r="A12" s="118" t="s">
        <v>15</v>
      </c>
      <c r="B12" s="110">
        <f>IF(CON_ESF!B14&lt;CON_ESF!C14,CON_ESF!C14-CON_ESF!B14,0)</f>
        <v>0</v>
      </c>
      <c r="C12" s="110">
        <f>IF(CON_ESF!B14&gt;CON_ESF!C14,CON_ESF!B14-CON_ESF!C14,0)</f>
        <v>0</v>
      </c>
      <c r="D12" s="109">
        <f>IF(CON_ESF!D14&lt;CON_ESF!E14,CON_ESF!E14-CON_ESF!D14,0)</f>
        <v>0</v>
      </c>
      <c r="E12" s="109">
        <f>IF(CON_ESF!D14&gt;CON_ESF!E14,CON_ESF!D14-CON_ESF!E14,0)</f>
        <v>0</v>
      </c>
      <c r="F12" s="110">
        <f>IF(CON_ESF!F14&lt;CON_ESF!G14,CON_ESF!G14-CON_ESF!F14,0)</f>
        <v>0</v>
      </c>
      <c r="G12" s="110">
        <f>IF(CON_ESF!F14&gt;CON_ESF!G14,CON_ESF!F14-CON_ESF!G14,0)</f>
        <v>0</v>
      </c>
      <c r="H12" s="109">
        <f>IF(CON_ESF!H14&lt;CON_ESF!I14,CON_ESF!I14-CON_ESF!H14,0)</f>
        <v>0</v>
      </c>
      <c r="I12" s="109">
        <f>IF(CON_ESF!H14&gt;CON_ESF!I14,CON_ESF!H14-CON_ESF!I14,0)</f>
        <v>0</v>
      </c>
      <c r="J12" s="41">
        <f t="shared" si="0"/>
        <v>0</v>
      </c>
      <c r="K12" s="41">
        <f t="shared" si="1"/>
        <v>0</v>
      </c>
      <c r="L12" s="109"/>
      <c r="M12" s="109"/>
      <c r="N12" s="109">
        <f t="shared" si="2"/>
        <v>0</v>
      </c>
      <c r="O12" s="109">
        <f t="shared" si="3"/>
        <v>0</v>
      </c>
    </row>
    <row r="13" spans="1:15" x14ac:dyDescent="0.25">
      <c r="A13" s="118" t="s">
        <v>17</v>
      </c>
      <c r="B13" s="110">
        <f>IF(CON_ESF!B15&lt;CON_ESF!C15,CON_ESF!C15-CON_ESF!B15,0)</f>
        <v>0</v>
      </c>
      <c r="C13" s="110">
        <f>IF(CON_ESF!B15&gt;CON_ESF!C15,CON_ESF!B15-CON_ESF!C15,0)</f>
        <v>0</v>
      </c>
      <c r="D13" s="109">
        <f>IF(CON_ESF!D15&lt;CON_ESF!E15,CON_ESF!E15-CON_ESF!D15,0)</f>
        <v>0</v>
      </c>
      <c r="E13" s="109">
        <f>IF(CON_ESF!D15&gt;CON_ESF!E15,CON_ESF!D15-CON_ESF!E15,0)</f>
        <v>0</v>
      </c>
      <c r="F13" s="110">
        <f>IF(CON_ESF!F15&lt;CON_ESF!G15,CON_ESF!G15-CON_ESF!F15,0)</f>
        <v>0</v>
      </c>
      <c r="G13" s="110">
        <f>IF(CON_ESF!F15&gt;CON_ESF!G15,CON_ESF!F15-CON_ESF!G15,0)</f>
        <v>0</v>
      </c>
      <c r="H13" s="109">
        <f>IF(CON_ESF!H15&lt;CON_ESF!I15,CON_ESF!I15-CON_ESF!H15,0)</f>
        <v>0</v>
      </c>
      <c r="I13" s="109">
        <f>IF(CON_ESF!H15&gt;CON_ESF!I15,CON_ESF!H15-CON_ESF!I15,0)</f>
        <v>0</v>
      </c>
      <c r="J13" s="41">
        <f t="shared" si="0"/>
        <v>0</v>
      </c>
      <c r="K13" s="41">
        <f t="shared" si="1"/>
        <v>0</v>
      </c>
      <c r="L13" s="40"/>
      <c r="M13" s="40"/>
      <c r="N13" s="41">
        <f t="shared" si="2"/>
        <v>0</v>
      </c>
      <c r="O13" s="41">
        <f t="shared" si="3"/>
        <v>0</v>
      </c>
    </row>
    <row r="14" spans="1:15" x14ac:dyDescent="0.25">
      <c r="A14" s="119" t="s">
        <v>22</v>
      </c>
      <c r="B14" s="107"/>
      <c r="C14" s="107"/>
      <c r="D14" s="106"/>
      <c r="E14" s="106"/>
      <c r="F14" s="107"/>
      <c r="G14" s="123"/>
      <c r="H14" s="106"/>
      <c r="I14" s="108"/>
      <c r="J14" s="41">
        <f t="shared" si="0"/>
        <v>0</v>
      </c>
      <c r="K14" s="41">
        <f t="shared" si="1"/>
        <v>0</v>
      </c>
      <c r="L14" s="40"/>
      <c r="M14" s="40"/>
      <c r="N14" s="40"/>
      <c r="O14" s="40"/>
    </row>
    <row r="15" spans="1:15" x14ac:dyDescent="0.25">
      <c r="A15" s="118" t="s">
        <v>24</v>
      </c>
      <c r="B15" s="110">
        <f>IF(CON_ESF!B19&lt;CON_ESF!C19,CON_ESF!C19-CON_ESF!B19,0)</f>
        <v>0</v>
      </c>
      <c r="C15" s="110">
        <f>IF(CON_ESF!B19&gt;CON_ESF!C19,CON_ESF!B19-CON_ESF!C19,0)</f>
        <v>0</v>
      </c>
      <c r="D15" s="109">
        <f>IF(CON_ESF!D19&lt;CON_ESF!E19,CON_ESF!E19-CON_ESF!D19,0)</f>
        <v>0</v>
      </c>
      <c r="E15" s="109">
        <f>IF(CON_ESF!D19&gt;CON_ESF!E19,CON_ESF!D19-CON_ESF!E19,0)</f>
        <v>0</v>
      </c>
      <c r="F15" s="110">
        <f>IF(CON_ESF!F19&lt;CON_ESF!G19,CON_ESF!G19-CON_ESF!F19,0)</f>
        <v>0</v>
      </c>
      <c r="G15" s="110">
        <f>IF(CON_ESF!F19&gt;CON_ESF!G19,CON_ESF!F19-CON_ESF!G19,0)</f>
        <v>0</v>
      </c>
      <c r="H15" s="109">
        <f>IF(CON_ESF!H19&lt;CON_ESF!I19,CON_ESF!I19-CON_ESF!H19,0)</f>
        <v>0</v>
      </c>
      <c r="I15" s="109">
        <f>IF(CON_ESF!H19&gt;CON_ESF!I19,CON_ESF!H19-CON_ESF!I19,0)</f>
        <v>0</v>
      </c>
      <c r="J15" s="41">
        <f t="shared" si="0"/>
        <v>0</v>
      </c>
      <c r="K15" s="41">
        <f t="shared" si="1"/>
        <v>0</v>
      </c>
      <c r="L15" s="40"/>
      <c r="M15" s="40"/>
      <c r="N15" s="41">
        <f t="shared" ref="N15:N23" si="4">J15-L15</f>
        <v>0</v>
      </c>
      <c r="O15" s="41">
        <f t="shared" ref="O15:O23" si="5">K15-M15</f>
        <v>0</v>
      </c>
    </row>
    <row r="16" spans="1:15" x14ac:dyDescent="0.25">
      <c r="A16" s="118" t="s">
        <v>26</v>
      </c>
      <c r="B16" s="110">
        <f>IF(CON_ESF!B20&lt;CON_ESF!C20,CON_ESF!C20-CON_ESF!B20,0)</f>
        <v>0</v>
      </c>
      <c r="C16" s="110">
        <f>IF(CON_ESF!B20&gt;CON_ESF!C20,CON_ESF!B20-CON_ESF!C20,0)</f>
        <v>0</v>
      </c>
      <c r="D16" s="109">
        <f>IF(CON_ESF!D20&lt;CON_ESF!E20,CON_ESF!E20-CON_ESF!D20,0)</f>
        <v>0</v>
      </c>
      <c r="E16" s="109">
        <f>IF(CON_ESF!D20&gt;CON_ESF!E20,CON_ESF!D20-CON_ESF!E20,0)</f>
        <v>0</v>
      </c>
      <c r="F16" s="110">
        <f>IF(CON_ESF!F20&lt;CON_ESF!G20,CON_ESF!G20-CON_ESF!F20,0)</f>
        <v>0</v>
      </c>
      <c r="G16" s="110">
        <f>IF(CON_ESF!F20&gt;CON_ESF!G20,CON_ESF!F20-CON_ESF!G20,0)</f>
        <v>0</v>
      </c>
      <c r="H16" s="109">
        <f>IF(CON_ESF!H20&lt;CON_ESF!I20,CON_ESF!I20-CON_ESF!H20,0)</f>
        <v>0</v>
      </c>
      <c r="I16" s="109">
        <f>IF(CON_ESF!H20&gt;CON_ESF!I20,CON_ESF!H20-CON_ESF!I20,0)</f>
        <v>0</v>
      </c>
      <c r="J16" s="41">
        <f t="shared" si="0"/>
        <v>0</v>
      </c>
      <c r="K16" s="41">
        <f t="shared" si="1"/>
        <v>0</v>
      </c>
      <c r="L16" s="109"/>
      <c r="M16" s="109"/>
      <c r="N16" s="109">
        <f t="shared" si="4"/>
        <v>0</v>
      </c>
      <c r="O16" s="109">
        <f t="shared" si="5"/>
        <v>0</v>
      </c>
    </row>
    <row r="17" spans="1:15" ht="24" x14ac:dyDescent="0.25">
      <c r="A17" s="118" t="s">
        <v>28</v>
      </c>
      <c r="B17" s="110">
        <f>IF(CON_ESF!B21&lt;CON_ESF!C21,CON_ESF!C21-CON_ESF!B21,0)</f>
        <v>0</v>
      </c>
      <c r="C17" s="110">
        <f>IF(CON_ESF!B21&gt;CON_ESF!C21,CON_ESF!B21-CON_ESF!C21,0)</f>
        <v>0</v>
      </c>
      <c r="D17" s="109">
        <f>IF(CON_ESF!D21&lt;CON_ESF!E21,CON_ESF!E21-CON_ESF!D21,0)</f>
        <v>0</v>
      </c>
      <c r="E17" s="109">
        <f>IF(CON_ESF!D21&gt;CON_ESF!E21,CON_ESF!D21-CON_ESF!E21,0)</f>
        <v>0</v>
      </c>
      <c r="F17" s="110">
        <f>IF(CON_ESF!F21&lt;CON_ESF!G21,CON_ESF!G21-CON_ESF!F21,0)</f>
        <v>0</v>
      </c>
      <c r="G17" s="110">
        <f>IF(CON_ESF!F21&gt;CON_ESF!G21,CON_ESF!F21-CON_ESF!G21,0)</f>
        <v>0</v>
      </c>
      <c r="H17" s="109">
        <f>IF(CON_ESF!H21&lt;CON_ESF!I21,CON_ESF!I21-CON_ESF!H21,0)</f>
        <v>0</v>
      </c>
      <c r="I17" s="109">
        <f>IF(CON_ESF!H21&gt;CON_ESF!I21,CON_ESF!H21-CON_ESF!I21,0)</f>
        <v>0</v>
      </c>
      <c r="J17" s="41">
        <f t="shared" si="0"/>
        <v>0</v>
      </c>
      <c r="K17" s="41">
        <f t="shared" si="1"/>
        <v>0</v>
      </c>
      <c r="L17" s="109"/>
      <c r="M17" s="109"/>
      <c r="N17" s="109">
        <f t="shared" si="4"/>
        <v>0</v>
      </c>
      <c r="O17" s="109">
        <f t="shared" si="5"/>
        <v>0</v>
      </c>
    </row>
    <row r="18" spans="1:15" x14ac:dyDescent="0.25">
      <c r="A18" s="118" t="s">
        <v>31</v>
      </c>
      <c r="B18" s="110">
        <f>IF(CON_ESF!B22&lt;CON_ESF!C22,CON_ESF!C22-CON_ESF!B22,0)</f>
        <v>0</v>
      </c>
      <c r="C18" s="110">
        <f>IF(CON_ESF!B22&gt;CON_ESF!C22,CON_ESF!B22-CON_ESF!C22,0)</f>
        <v>107758.62</v>
      </c>
      <c r="D18" s="109">
        <f>IF(CON_ESF!D22&lt;CON_ESF!E22,CON_ESF!E22-CON_ESF!D22,0)</f>
        <v>0</v>
      </c>
      <c r="E18" s="109">
        <f>IF(CON_ESF!D22&gt;CON_ESF!E22,CON_ESF!D22-CON_ESF!E22,0)</f>
        <v>0</v>
      </c>
      <c r="F18" s="110">
        <f>IF(CON_ESF!F22&lt;CON_ESF!G22,CON_ESF!G22-CON_ESF!F22,0)</f>
        <v>0</v>
      </c>
      <c r="G18" s="110">
        <f>IF(CON_ESF!F22&gt;CON_ESF!G22,CON_ESF!F22-CON_ESF!G22,0)</f>
        <v>0</v>
      </c>
      <c r="H18" s="109">
        <f>IF(CON_ESF!H22&lt;CON_ESF!I22,CON_ESF!I22-CON_ESF!H22,0)</f>
        <v>0</v>
      </c>
      <c r="I18" s="109">
        <f>IF(CON_ESF!H22&gt;CON_ESF!I22,CON_ESF!H22-CON_ESF!I22,0)</f>
        <v>0</v>
      </c>
      <c r="J18" s="41">
        <f t="shared" si="0"/>
        <v>0</v>
      </c>
      <c r="K18" s="41">
        <f t="shared" si="1"/>
        <v>107758.62</v>
      </c>
      <c r="L18" s="40"/>
      <c r="M18" s="40"/>
      <c r="N18" s="41">
        <f t="shared" si="4"/>
        <v>0</v>
      </c>
      <c r="O18" s="41">
        <f t="shared" si="5"/>
        <v>107758.62</v>
      </c>
    </row>
    <row r="19" spans="1:15" x14ac:dyDescent="0.25">
      <c r="A19" s="118" t="s">
        <v>33</v>
      </c>
      <c r="B19" s="110">
        <f>IF(CON_ESF!B23&lt;CON_ESF!C23,CON_ESF!C23-CON_ESF!B23,0)</f>
        <v>0</v>
      </c>
      <c r="C19" s="110">
        <f>IF(CON_ESF!B23&gt;CON_ESF!C23,CON_ESF!B23-CON_ESF!C23,0)</f>
        <v>0</v>
      </c>
      <c r="D19" s="109">
        <f>IF(CON_ESF!D23&lt;CON_ESF!E23,CON_ESF!E23-CON_ESF!D23,0)</f>
        <v>0</v>
      </c>
      <c r="E19" s="109">
        <f>IF(CON_ESF!D23&gt;CON_ESF!E23,CON_ESF!D23-CON_ESF!E23,0)</f>
        <v>0</v>
      </c>
      <c r="F19" s="110">
        <f>IF(CON_ESF!F23&lt;CON_ESF!G23,CON_ESF!G23-CON_ESF!F23,0)</f>
        <v>0</v>
      </c>
      <c r="G19" s="110">
        <f>IF(CON_ESF!F23&gt;CON_ESF!G23,CON_ESF!F23-CON_ESF!G23,0)</f>
        <v>0</v>
      </c>
      <c r="H19" s="109">
        <f>IF(CON_ESF!H23&lt;CON_ESF!I23,CON_ESF!I23-CON_ESF!H23,0)</f>
        <v>0</v>
      </c>
      <c r="I19" s="109">
        <f>IF(CON_ESF!H23&gt;CON_ESF!I23,CON_ESF!H23-CON_ESF!I23,0)</f>
        <v>0</v>
      </c>
      <c r="J19" s="41">
        <f t="shared" si="0"/>
        <v>0</v>
      </c>
      <c r="K19" s="41">
        <f t="shared" si="1"/>
        <v>0</v>
      </c>
      <c r="L19" s="40"/>
      <c r="M19" s="40"/>
      <c r="N19" s="41">
        <f t="shared" si="4"/>
        <v>0</v>
      </c>
      <c r="O19" s="41">
        <f t="shared" si="5"/>
        <v>0</v>
      </c>
    </row>
    <row r="20" spans="1:15" ht="24" x14ac:dyDescent="0.25">
      <c r="A20" s="118" t="s">
        <v>35</v>
      </c>
      <c r="B20" s="110">
        <f>IF(CON_ESF!B24&lt;CON_ESF!C24,CON_ESF!C24-CON_ESF!B24,0)</f>
        <v>0</v>
      </c>
      <c r="C20" s="110">
        <f>IF(CON_ESF!B24&gt;CON_ESF!C24,CON_ESF!B24-CON_ESF!C24,0)</f>
        <v>0</v>
      </c>
      <c r="D20" s="109">
        <f>IF(CON_ESF!D24&lt;CON_ESF!E24,CON_ESF!E24-CON_ESF!D24,0)</f>
        <v>0</v>
      </c>
      <c r="E20" s="109">
        <f>IF(CON_ESF!D24&gt;CON_ESF!E24,CON_ESF!D24-CON_ESF!E24,0)</f>
        <v>0</v>
      </c>
      <c r="F20" s="110">
        <f>IF(CON_ESF!F24&lt;CON_ESF!G24,CON_ESF!G24-CON_ESF!F24,0)</f>
        <v>0</v>
      </c>
      <c r="G20" s="110">
        <f>IF(CON_ESF!F24&gt;CON_ESF!G24,CON_ESF!F24-CON_ESF!G24,0)</f>
        <v>0</v>
      </c>
      <c r="H20" s="109">
        <f>IF(CON_ESF!H24&lt;CON_ESF!I24,CON_ESF!I24-CON_ESF!H24,0)</f>
        <v>0</v>
      </c>
      <c r="I20" s="109">
        <f>IF(CON_ESF!H24&gt;CON_ESF!I24,CON_ESF!H24-CON_ESF!I24,0)</f>
        <v>0</v>
      </c>
      <c r="J20" s="41">
        <f t="shared" si="0"/>
        <v>0</v>
      </c>
      <c r="K20" s="41">
        <f t="shared" si="1"/>
        <v>0</v>
      </c>
      <c r="L20" s="109"/>
      <c r="M20" s="109"/>
      <c r="N20" s="109">
        <f t="shared" si="4"/>
        <v>0</v>
      </c>
      <c r="O20" s="109">
        <f t="shared" si="5"/>
        <v>0</v>
      </c>
    </row>
    <row r="21" spans="1:15" x14ac:dyDescent="0.25">
      <c r="A21" s="118" t="s">
        <v>36</v>
      </c>
      <c r="B21" s="110">
        <f>IF(CON_ESF!B25&lt;CON_ESF!C25,CON_ESF!C25-CON_ESF!B25,0)</f>
        <v>0</v>
      </c>
      <c r="C21" s="110">
        <f>IF(CON_ESF!B25&gt;CON_ESF!C25,CON_ESF!B25-CON_ESF!C25,0)</f>
        <v>0</v>
      </c>
      <c r="D21" s="109">
        <f>IF(CON_ESF!D25&lt;CON_ESF!E25,CON_ESF!E25-CON_ESF!D25,0)</f>
        <v>0</v>
      </c>
      <c r="E21" s="109">
        <f>IF(CON_ESF!D25&gt;CON_ESF!E25,CON_ESF!D25-CON_ESF!E25,0)</f>
        <v>0</v>
      </c>
      <c r="F21" s="110">
        <f>IF(CON_ESF!F25&lt;CON_ESF!G25,CON_ESF!G25-CON_ESF!F25,0)</f>
        <v>0</v>
      </c>
      <c r="G21" s="110">
        <f>IF(CON_ESF!F25&gt;CON_ESF!G25,CON_ESF!F25-CON_ESF!G25,0)</f>
        <v>0</v>
      </c>
      <c r="H21" s="109">
        <f>IF(CON_ESF!H25&lt;CON_ESF!I25,CON_ESF!I25-CON_ESF!H25,0)</f>
        <v>0</v>
      </c>
      <c r="I21" s="109">
        <f>IF(CON_ESF!H25&gt;CON_ESF!I25,CON_ESF!H25-CON_ESF!I25,0)</f>
        <v>0</v>
      </c>
      <c r="J21" s="41">
        <f t="shared" si="0"/>
        <v>0</v>
      </c>
      <c r="K21" s="41">
        <f t="shared" si="1"/>
        <v>0</v>
      </c>
      <c r="L21" s="40"/>
      <c r="M21" s="40"/>
      <c r="N21" s="41">
        <f t="shared" si="4"/>
        <v>0</v>
      </c>
      <c r="O21" s="41">
        <f t="shared" si="5"/>
        <v>0</v>
      </c>
    </row>
    <row r="22" spans="1:15" ht="24" x14ac:dyDescent="0.25">
      <c r="A22" s="118" t="s">
        <v>38</v>
      </c>
      <c r="B22" s="110">
        <f>IF(CON_ESF!B26&lt;CON_ESF!C26,CON_ESF!C26-CON_ESF!B26,0)</f>
        <v>0</v>
      </c>
      <c r="C22" s="110">
        <f>IF(CON_ESF!B26&gt;CON_ESF!C26,CON_ESF!B26-CON_ESF!C26,0)</f>
        <v>0</v>
      </c>
      <c r="D22" s="109">
        <f>IF(CON_ESF!D26&lt;CON_ESF!E26,CON_ESF!E26-CON_ESF!D26,0)</f>
        <v>0</v>
      </c>
      <c r="E22" s="109">
        <f>IF(CON_ESF!D26&gt;CON_ESF!E26,CON_ESF!D26-CON_ESF!E26,0)</f>
        <v>0</v>
      </c>
      <c r="F22" s="110">
        <f>IF(CON_ESF!F26&lt;CON_ESF!G26,CON_ESF!G26-CON_ESF!F26,0)</f>
        <v>0</v>
      </c>
      <c r="G22" s="110">
        <f>IF(CON_ESF!F26&gt;CON_ESF!G26,CON_ESF!F26-CON_ESF!G26,0)</f>
        <v>0</v>
      </c>
      <c r="H22" s="109">
        <f>IF(CON_ESF!H26&lt;CON_ESF!I26,CON_ESF!I26-CON_ESF!H26,0)</f>
        <v>0</v>
      </c>
      <c r="I22" s="109">
        <f>IF(CON_ESF!H26&gt;CON_ESF!I26,CON_ESF!H26-CON_ESF!I26,0)</f>
        <v>0</v>
      </c>
      <c r="J22" s="41">
        <f t="shared" si="0"/>
        <v>0</v>
      </c>
      <c r="K22" s="41">
        <f t="shared" si="1"/>
        <v>0</v>
      </c>
      <c r="L22" s="109"/>
      <c r="M22" s="109"/>
      <c r="N22" s="109">
        <f t="shared" si="4"/>
        <v>0</v>
      </c>
      <c r="O22" s="109">
        <f t="shared" si="5"/>
        <v>0</v>
      </c>
    </row>
    <row r="23" spans="1:15" x14ac:dyDescent="0.25">
      <c r="A23" s="118" t="s">
        <v>40</v>
      </c>
      <c r="B23" s="110">
        <f>IF(CON_ESF!B27&lt;CON_ESF!C27,CON_ESF!C27-CON_ESF!B27,0)</f>
        <v>0</v>
      </c>
      <c r="C23" s="110">
        <f>IF(CON_ESF!B27&gt;CON_ESF!C27,CON_ESF!B27-CON_ESF!C27,0)</f>
        <v>0</v>
      </c>
      <c r="D23" s="109">
        <f>IF(CON_ESF!D27&lt;CON_ESF!E27,CON_ESF!E27-CON_ESF!D27,0)</f>
        <v>0</v>
      </c>
      <c r="E23" s="109">
        <f>IF(CON_ESF!D27&gt;CON_ESF!E27,CON_ESF!D27-CON_ESF!E27,0)</f>
        <v>0</v>
      </c>
      <c r="F23" s="110">
        <f>IF(CON_ESF!F27&lt;CON_ESF!G27,CON_ESF!G27-CON_ESF!F27,0)</f>
        <v>0</v>
      </c>
      <c r="G23" s="110">
        <f>IF(CON_ESF!F27&gt;CON_ESF!G27,CON_ESF!F27-CON_ESF!G27,0)</f>
        <v>0</v>
      </c>
      <c r="H23" s="109">
        <f>IF(CON_ESF!H27&lt;CON_ESF!I27,CON_ESF!I27-CON_ESF!H27,0)</f>
        <v>0</v>
      </c>
      <c r="I23" s="109">
        <f>IF(CON_ESF!H27&gt;CON_ESF!I27,CON_ESF!H27-CON_ESF!I27,0)</f>
        <v>0</v>
      </c>
      <c r="J23" s="41">
        <f t="shared" si="0"/>
        <v>0</v>
      </c>
      <c r="K23" s="41">
        <f t="shared" si="1"/>
        <v>0</v>
      </c>
      <c r="L23" s="40"/>
      <c r="M23" s="40"/>
      <c r="N23" s="41">
        <f t="shared" si="4"/>
        <v>0</v>
      </c>
      <c r="O23" s="41">
        <f t="shared" si="5"/>
        <v>0</v>
      </c>
    </row>
    <row r="24" spans="1:15" x14ac:dyDescent="0.25">
      <c r="A24" s="119" t="s">
        <v>139</v>
      </c>
      <c r="B24" s="107"/>
      <c r="C24" s="107"/>
      <c r="D24" s="106"/>
      <c r="E24" s="106"/>
      <c r="F24" s="107"/>
      <c r="G24" s="123"/>
      <c r="H24" s="106"/>
      <c r="I24" s="108"/>
      <c r="J24" s="41"/>
      <c r="K24" s="41"/>
      <c r="L24" s="40"/>
      <c r="M24" s="40"/>
      <c r="N24" s="40"/>
      <c r="O24" s="40"/>
    </row>
    <row r="25" spans="1:15" x14ac:dyDescent="0.25">
      <c r="A25" s="119" t="s">
        <v>4</v>
      </c>
      <c r="B25" s="107"/>
      <c r="C25" s="107"/>
      <c r="D25" s="106"/>
      <c r="E25" s="106"/>
      <c r="F25" s="107"/>
      <c r="G25" s="123"/>
      <c r="H25" s="106"/>
      <c r="I25" s="108"/>
      <c r="J25" s="41"/>
      <c r="K25" s="41"/>
      <c r="L25" s="40"/>
      <c r="M25" s="40"/>
      <c r="N25" s="40"/>
      <c r="O25" s="40"/>
    </row>
    <row r="26" spans="1:15" x14ac:dyDescent="0.25">
      <c r="A26" s="118" t="s">
        <v>6</v>
      </c>
      <c r="B26" s="110">
        <f>IF(CON_ESF!C34&lt;CON_ESF!B34,CON_ESF!B34-CON_ESF!C34,0)</f>
        <v>93093.25</v>
      </c>
      <c r="C26" s="110">
        <f>IF(CON_ESF!B34&lt;CON_ESF!C34,CON_ESF!C34-CON_ESF!B34,0)</f>
        <v>0</v>
      </c>
      <c r="D26" s="109">
        <f>IF(CON_ESF!E34&lt;CON_ESF!D34,CON_ESF!D34-CON_ESF!E34,0)</f>
        <v>0</v>
      </c>
      <c r="E26" s="109">
        <f>IF(CON_ESF!D34&lt;CON_ESF!E34,CON_ESF!E34-CON_ESF!D34,0)</f>
        <v>0</v>
      </c>
      <c r="F26" s="110">
        <f>IF(CON_ESF!G34&lt;CON_ESF!F34,CON_ESF!F34-CON_ESF!G34,0)</f>
        <v>0</v>
      </c>
      <c r="G26" s="110">
        <f>IF(CON_ESF!F34&lt;CON_ESF!G34,CON_ESF!G34-CON_ESF!F34,0)</f>
        <v>0</v>
      </c>
      <c r="H26" s="109">
        <f>IF(CON_ESF!I34&lt;CON_ESF!H34,CON_ESF!H34-CON_ESF!I34,0)</f>
        <v>0</v>
      </c>
      <c r="I26" s="109">
        <f>IF(CON_ESF!H34&lt;CON_ESF!I34,CON_ESF!I34-CON_ESF!H34,0)</f>
        <v>0</v>
      </c>
      <c r="J26" s="41">
        <f t="shared" ref="J26:J33" si="6">+B26+D26+H26+F26</f>
        <v>93093.25</v>
      </c>
      <c r="K26" s="41">
        <f t="shared" ref="K26:K33" si="7">+C26+E26+I26+G26</f>
        <v>0</v>
      </c>
      <c r="L26" s="40"/>
      <c r="M26" s="40"/>
      <c r="N26" s="41">
        <f t="shared" ref="N26:N33" si="8">J26-L26</f>
        <v>93093.25</v>
      </c>
      <c r="O26" s="41">
        <f t="shared" ref="O26:O33" si="9">K26-M26</f>
        <v>0</v>
      </c>
    </row>
    <row r="27" spans="1:15" x14ac:dyDescent="0.25">
      <c r="A27" s="118" t="s">
        <v>8</v>
      </c>
      <c r="B27" s="110">
        <f>IF(CON_ESF!C35&lt;CON_ESF!B35,CON_ESF!B35-CON_ESF!C35,0)</f>
        <v>1541.7000000000003</v>
      </c>
      <c r="C27" s="110">
        <f>IF(CON_ESF!B35&lt;CON_ESF!C35,CON_ESF!C35-CON_ESF!B35,0)</f>
        <v>0</v>
      </c>
      <c r="D27" s="109">
        <f>IF(CON_ESF!E35&lt;CON_ESF!D35,CON_ESF!D35-CON_ESF!E35,0)</f>
        <v>0</v>
      </c>
      <c r="E27" s="109">
        <f>IF(CON_ESF!D35&lt;CON_ESF!E35,CON_ESF!E35-CON_ESF!D35,0)</f>
        <v>0</v>
      </c>
      <c r="F27" s="110">
        <f>IF(CON_ESF!G35&lt;CON_ESF!F35,CON_ESF!F35-CON_ESF!G35,0)</f>
        <v>0</v>
      </c>
      <c r="G27" s="110">
        <f>IF(CON_ESF!F35&lt;CON_ESF!G35,CON_ESF!G35-CON_ESF!F35,0)</f>
        <v>0</v>
      </c>
      <c r="H27" s="109">
        <f>IF(CON_ESF!I35&lt;CON_ESF!H35,CON_ESF!H35-CON_ESF!I35,0)</f>
        <v>0</v>
      </c>
      <c r="I27" s="109">
        <f>IF(CON_ESF!H35&lt;CON_ESF!I35,CON_ESF!I35-CON_ESF!H35,0)</f>
        <v>0</v>
      </c>
      <c r="J27" s="41">
        <f t="shared" si="6"/>
        <v>1541.7000000000003</v>
      </c>
      <c r="K27" s="41">
        <f t="shared" si="7"/>
        <v>0</v>
      </c>
      <c r="L27" s="40"/>
      <c r="M27" s="40"/>
      <c r="N27" s="41">
        <f t="shared" si="8"/>
        <v>1541.7000000000003</v>
      </c>
      <c r="O27" s="41">
        <f t="shared" si="9"/>
        <v>0</v>
      </c>
    </row>
    <row r="28" spans="1:15" x14ac:dyDescent="0.25">
      <c r="A28" s="118" t="s">
        <v>10</v>
      </c>
      <c r="B28" s="110">
        <f>IF(CON_ESF!C36&lt;CON_ESF!B36,CON_ESF!B36-CON_ESF!C36,0)</f>
        <v>0</v>
      </c>
      <c r="C28" s="110">
        <f>IF(CON_ESF!B36&lt;CON_ESF!C36,CON_ESF!C36-CON_ESF!B36,0)</f>
        <v>0</v>
      </c>
      <c r="D28" s="109">
        <f>IF(CON_ESF!E36&lt;CON_ESF!D36,CON_ESF!D36-CON_ESF!E36,0)</f>
        <v>0</v>
      </c>
      <c r="E28" s="109">
        <f>IF(CON_ESF!D36&lt;CON_ESF!E36,CON_ESF!E36-CON_ESF!D36,0)</f>
        <v>0</v>
      </c>
      <c r="F28" s="110">
        <f>IF(CON_ESF!G36&lt;CON_ESF!F36,CON_ESF!F36-CON_ESF!G36,0)</f>
        <v>0</v>
      </c>
      <c r="G28" s="110">
        <f>IF(CON_ESF!F36&lt;CON_ESF!G36,CON_ESF!G36-CON_ESF!F36,0)</f>
        <v>0</v>
      </c>
      <c r="H28" s="109">
        <f>IF(CON_ESF!I36&lt;CON_ESF!H36,CON_ESF!H36-CON_ESF!I36,0)</f>
        <v>0</v>
      </c>
      <c r="I28" s="109">
        <f>IF(CON_ESF!H36&lt;CON_ESF!I36,CON_ESF!I36-CON_ESF!H36,0)</f>
        <v>0</v>
      </c>
      <c r="J28" s="41">
        <f t="shared" si="6"/>
        <v>0</v>
      </c>
      <c r="K28" s="41">
        <f t="shared" si="7"/>
        <v>0</v>
      </c>
      <c r="L28" s="40"/>
      <c r="M28" s="40"/>
      <c r="N28" s="41">
        <f t="shared" si="8"/>
        <v>0</v>
      </c>
      <c r="O28" s="41">
        <f t="shared" si="9"/>
        <v>0</v>
      </c>
    </row>
    <row r="29" spans="1:15" x14ac:dyDescent="0.25">
      <c r="A29" s="118" t="s">
        <v>12</v>
      </c>
      <c r="B29" s="110">
        <f>IF(CON_ESF!C37&lt;CON_ESF!B37,CON_ESF!B37-CON_ESF!C37,0)</f>
        <v>0</v>
      </c>
      <c r="C29" s="110">
        <f>IF(CON_ESF!B37&lt;CON_ESF!C37,CON_ESF!C37-CON_ESF!B37,0)</f>
        <v>0</v>
      </c>
      <c r="D29" s="109">
        <f>IF(CON_ESF!E37&lt;CON_ESF!D37,CON_ESF!D37-CON_ESF!E37,0)</f>
        <v>0</v>
      </c>
      <c r="E29" s="109">
        <f>IF(CON_ESF!D37&lt;CON_ESF!E37,CON_ESF!E37-CON_ESF!D37,0)</f>
        <v>0</v>
      </c>
      <c r="F29" s="110">
        <f>IF(CON_ESF!G37&lt;CON_ESF!F37,CON_ESF!F37-CON_ESF!G37,0)</f>
        <v>0</v>
      </c>
      <c r="G29" s="110">
        <f>IF(CON_ESF!F37&lt;CON_ESF!G37,CON_ESF!G37-CON_ESF!F37,0)</f>
        <v>0</v>
      </c>
      <c r="H29" s="109">
        <f>IF(CON_ESF!I37&lt;CON_ESF!H37,CON_ESF!H37-CON_ESF!I37,0)</f>
        <v>0</v>
      </c>
      <c r="I29" s="109">
        <f>IF(CON_ESF!H37&lt;CON_ESF!I37,CON_ESF!I37-CON_ESF!H37,0)</f>
        <v>0</v>
      </c>
      <c r="J29" s="41">
        <f t="shared" si="6"/>
        <v>0</v>
      </c>
      <c r="K29" s="41">
        <f t="shared" si="7"/>
        <v>0</v>
      </c>
      <c r="L29" s="40"/>
      <c r="M29" s="40"/>
      <c r="N29" s="41">
        <f t="shared" si="8"/>
        <v>0</v>
      </c>
      <c r="O29" s="41">
        <f t="shared" si="9"/>
        <v>0</v>
      </c>
    </row>
    <row r="30" spans="1:15" x14ac:dyDescent="0.25">
      <c r="A30" s="118" t="s">
        <v>14</v>
      </c>
      <c r="B30" s="110">
        <f>IF(CON_ESF!C38&lt;CON_ESF!B38,CON_ESF!B38-CON_ESF!C38,0)</f>
        <v>0</v>
      </c>
      <c r="C30" s="110">
        <f>IF(CON_ESF!B38&lt;CON_ESF!C38,CON_ESF!C38-CON_ESF!B38,0)</f>
        <v>0</v>
      </c>
      <c r="D30" s="109">
        <f>IF(CON_ESF!E38&lt;CON_ESF!D38,CON_ESF!D38-CON_ESF!E38,0)</f>
        <v>0</v>
      </c>
      <c r="E30" s="109">
        <f>IF(CON_ESF!D38&lt;CON_ESF!E38,CON_ESF!E38-CON_ESF!D38,0)</f>
        <v>0</v>
      </c>
      <c r="F30" s="110">
        <f>IF(CON_ESF!G38&lt;CON_ESF!F38,CON_ESF!F38-CON_ESF!G38,0)</f>
        <v>0</v>
      </c>
      <c r="G30" s="110">
        <f>IF(CON_ESF!F38&lt;CON_ESF!G38,CON_ESF!G38-CON_ESF!F38,0)</f>
        <v>0</v>
      </c>
      <c r="H30" s="109">
        <f>IF(CON_ESF!I38&lt;CON_ESF!H38,CON_ESF!H38-CON_ESF!I38,0)</f>
        <v>0</v>
      </c>
      <c r="I30" s="109">
        <f>IF(CON_ESF!H38&lt;CON_ESF!I38,CON_ESF!I38-CON_ESF!H38,0)</f>
        <v>0</v>
      </c>
      <c r="J30" s="41">
        <f t="shared" si="6"/>
        <v>0</v>
      </c>
      <c r="K30" s="41">
        <f t="shared" si="7"/>
        <v>0</v>
      </c>
      <c r="L30" s="40"/>
      <c r="M30" s="40"/>
      <c r="N30" s="41">
        <f t="shared" si="8"/>
        <v>0</v>
      </c>
      <c r="O30" s="41">
        <f t="shared" si="9"/>
        <v>0</v>
      </c>
    </row>
    <row r="31" spans="1:15" ht="24" x14ac:dyDescent="0.25">
      <c r="A31" s="118" t="s">
        <v>16</v>
      </c>
      <c r="B31" s="110">
        <f>IF(CON_ESF!C39&lt;CON_ESF!B39,CON_ESF!B39-CON_ESF!C39,0)</f>
        <v>0</v>
      </c>
      <c r="C31" s="110">
        <f>IF(CON_ESF!B39&lt;CON_ESF!C39,CON_ESF!C39-CON_ESF!B39,0)</f>
        <v>0</v>
      </c>
      <c r="D31" s="109">
        <f>IF(CON_ESF!E39&lt;CON_ESF!D39,CON_ESF!D39-CON_ESF!E39,0)</f>
        <v>0</v>
      </c>
      <c r="E31" s="109">
        <f>IF(CON_ESF!D39&lt;CON_ESF!E39,CON_ESF!E39-CON_ESF!D39,0)</f>
        <v>0</v>
      </c>
      <c r="F31" s="110">
        <f>IF(CON_ESF!G39&lt;CON_ESF!F39,CON_ESF!F39-CON_ESF!G39,0)</f>
        <v>0</v>
      </c>
      <c r="G31" s="110">
        <f>IF(CON_ESF!F39&lt;CON_ESF!G39,CON_ESF!G39-CON_ESF!F39,0)</f>
        <v>0</v>
      </c>
      <c r="H31" s="109">
        <f>IF(CON_ESF!I39&lt;CON_ESF!H39,CON_ESF!H39-CON_ESF!I39,0)</f>
        <v>0</v>
      </c>
      <c r="I31" s="109">
        <f>IF(CON_ESF!H39&lt;CON_ESF!I39,CON_ESF!I39-CON_ESF!H39,0)</f>
        <v>0</v>
      </c>
      <c r="J31" s="41">
        <f t="shared" si="6"/>
        <v>0</v>
      </c>
      <c r="K31" s="41">
        <f t="shared" si="7"/>
        <v>0</v>
      </c>
      <c r="L31" s="40"/>
      <c r="M31" s="40"/>
      <c r="N31" s="41">
        <f t="shared" si="8"/>
        <v>0</v>
      </c>
      <c r="O31" s="41">
        <f t="shared" si="9"/>
        <v>0</v>
      </c>
    </row>
    <row r="32" spans="1:15" x14ac:dyDescent="0.25">
      <c r="A32" s="118" t="s">
        <v>18</v>
      </c>
      <c r="B32" s="110">
        <f>IF(CON_ESF!C40&lt;CON_ESF!B40,CON_ESF!B40-CON_ESF!C40,0)</f>
        <v>0</v>
      </c>
      <c r="C32" s="110">
        <f>IF(CON_ESF!B40&lt;CON_ESF!C40,CON_ESF!C40-CON_ESF!B40,0)</f>
        <v>0</v>
      </c>
      <c r="D32" s="109">
        <f>IF(CON_ESF!E40&lt;CON_ESF!D40,CON_ESF!D40-CON_ESF!E40,0)</f>
        <v>0</v>
      </c>
      <c r="E32" s="109">
        <f>IF(CON_ESF!D40&lt;CON_ESF!E40,CON_ESF!E40-CON_ESF!D40,0)</f>
        <v>0</v>
      </c>
      <c r="F32" s="110">
        <f>IF(CON_ESF!G40&lt;CON_ESF!F40,CON_ESF!F40-CON_ESF!G40,0)</f>
        <v>0</v>
      </c>
      <c r="G32" s="110">
        <f>IF(CON_ESF!F40&lt;CON_ESF!G40,CON_ESF!G40-CON_ESF!F40,0)</f>
        <v>0</v>
      </c>
      <c r="H32" s="109">
        <f>IF(CON_ESF!I40&lt;CON_ESF!H40,CON_ESF!H40-CON_ESF!I40,0)</f>
        <v>0</v>
      </c>
      <c r="I32" s="109">
        <f>IF(CON_ESF!H40&lt;CON_ESF!I40,CON_ESF!I40-CON_ESF!H40,0)</f>
        <v>0</v>
      </c>
      <c r="J32" s="41">
        <f t="shared" si="6"/>
        <v>0</v>
      </c>
      <c r="K32" s="41">
        <f t="shared" si="7"/>
        <v>0</v>
      </c>
      <c r="L32" s="40"/>
      <c r="M32" s="40"/>
      <c r="N32" s="41">
        <f t="shared" si="8"/>
        <v>0</v>
      </c>
      <c r="O32" s="41">
        <f t="shared" si="9"/>
        <v>0</v>
      </c>
    </row>
    <row r="33" spans="1:15" x14ac:dyDescent="0.25">
      <c r="A33" s="118" t="s">
        <v>19</v>
      </c>
      <c r="B33" s="110">
        <f>IF(CON_ESF!C41&lt;CON_ESF!B41,CON_ESF!B41-CON_ESF!C41,0)</f>
        <v>0</v>
      </c>
      <c r="C33" s="110">
        <f>IF(CON_ESF!B41&lt;CON_ESF!C41,CON_ESF!C41-CON_ESF!B41,0)</f>
        <v>0</v>
      </c>
      <c r="D33" s="109">
        <f>IF(CON_ESF!E41&lt;CON_ESF!D41,CON_ESF!D41-CON_ESF!E41,0)</f>
        <v>0</v>
      </c>
      <c r="E33" s="109">
        <f>IF(CON_ESF!D41&lt;CON_ESF!E41,CON_ESF!E41-CON_ESF!D41,0)</f>
        <v>0</v>
      </c>
      <c r="F33" s="110">
        <f>IF(CON_ESF!G41&lt;CON_ESF!F41,CON_ESF!F41-CON_ESF!G41,0)</f>
        <v>0</v>
      </c>
      <c r="G33" s="110">
        <f>IF(CON_ESF!F41&lt;CON_ESF!G41,CON_ESF!G41-CON_ESF!F41,0)</f>
        <v>0</v>
      </c>
      <c r="H33" s="109">
        <f>IF(CON_ESF!I41&lt;CON_ESF!H41,CON_ESF!H41-CON_ESF!I41,0)</f>
        <v>0</v>
      </c>
      <c r="I33" s="109">
        <f>IF(CON_ESF!H41&lt;CON_ESF!I41,CON_ESF!I41-CON_ESF!H41,0)</f>
        <v>0</v>
      </c>
      <c r="J33" s="41">
        <f t="shared" si="6"/>
        <v>0</v>
      </c>
      <c r="K33" s="41">
        <f t="shared" si="7"/>
        <v>0</v>
      </c>
      <c r="L33" s="40"/>
      <c r="M33" s="40"/>
      <c r="N33" s="41">
        <f t="shared" si="8"/>
        <v>0</v>
      </c>
      <c r="O33" s="41">
        <f t="shared" si="9"/>
        <v>0</v>
      </c>
    </row>
    <row r="34" spans="1:15" x14ac:dyDescent="0.25">
      <c r="A34" s="119" t="s">
        <v>23</v>
      </c>
      <c r="B34" s="107"/>
      <c r="C34" s="107"/>
      <c r="D34" s="106"/>
      <c r="E34" s="106"/>
      <c r="F34" s="107"/>
      <c r="G34" s="123"/>
      <c r="H34" s="106"/>
      <c r="I34" s="108"/>
      <c r="J34" s="41"/>
      <c r="K34" s="41"/>
      <c r="L34" s="40"/>
      <c r="M34" s="40"/>
      <c r="N34" s="40"/>
      <c r="O34" s="40"/>
    </row>
    <row r="35" spans="1:15" x14ac:dyDescent="0.25">
      <c r="A35" s="118" t="s">
        <v>25</v>
      </c>
      <c r="B35" s="110">
        <f>IF(CON_ESF!C45&lt;CON_ESF!B45,CON_ESF!B45-CON_ESF!C45,0)</f>
        <v>0</v>
      </c>
      <c r="C35" s="110">
        <f>IF(CON_ESF!B45&lt;CON_ESF!C45,CON_ESF!C45-CON_ESF!B45,0)</f>
        <v>0</v>
      </c>
      <c r="D35" s="109">
        <f>IF(CON_ESF!E45&lt;CON_ESF!D45,CON_ESF!D45-CON_ESF!E45,0)</f>
        <v>0</v>
      </c>
      <c r="E35" s="109">
        <f>IF(CON_ESF!D45&lt;CON_ESF!E45,CON_ESF!E45-CON_ESF!D45,0)</f>
        <v>0</v>
      </c>
      <c r="F35" s="110">
        <f>IF(CON_ESF!G45&lt;CON_ESF!F45,CON_ESF!F45-CON_ESF!G45,0)</f>
        <v>0</v>
      </c>
      <c r="G35" s="110">
        <f>IF(CON_ESF!F45&lt;CON_ESF!G45,CON_ESF!G45-CON_ESF!F45,0)</f>
        <v>0</v>
      </c>
      <c r="H35" s="109">
        <f>IF(CON_ESF!I45&lt;CON_ESF!H45,CON_ESF!H45-CON_ESF!I45,0)</f>
        <v>0</v>
      </c>
      <c r="I35" s="109">
        <f>IF(CON_ESF!H45&lt;CON_ESF!I45,CON_ESF!I45-CON_ESF!H45,0)</f>
        <v>0</v>
      </c>
      <c r="J35" s="41">
        <f t="shared" ref="J35:J40" si="10">+B35+D35+H35+F35</f>
        <v>0</v>
      </c>
      <c r="K35" s="41">
        <f t="shared" ref="K35:K40" si="11">+C35+E35+I35+G35</f>
        <v>0</v>
      </c>
      <c r="L35" s="40"/>
      <c r="M35" s="40"/>
      <c r="N35" s="41">
        <f t="shared" ref="N35:N40" si="12">J35-L35</f>
        <v>0</v>
      </c>
      <c r="O35" s="41">
        <f t="shared" ref="O35:O40" si="13">K35-M35</f>
        <v>0</v>
      </c>
    </row>
    <row r="36" spans="1:15" x14ac:dyDescent="0.25">
      <c r="A36" s="118" t="s">
        <v>27</v>
      </c>
      <c r="B36" s="110">
        <f>IF(CON_ESF!C46&lt;CON_ESF!B46,CON_ESF!B46-CON_ESF!C46,0)</f>
        <v>0</v>
      </c>
      <c r="C36" s="110">
        <f>IF(CON_ESF!B46&lt;CON_ESF!C46,CON_ESF!C46-CON_ESF!B46,0)</f>
        <v>0</v>
      </c>
      <c r="D36" s="109">
        <f>IF(CON_ESF!E46&lt;CON_ESF!D46,CON_ESF!D46-CON_ESF!E46,0)</f>
        <v>0</v>
      </c>
      <c r="E36" s="109">
        <f>IF(CON_ESF!D46&lt;CON_ESF!E46,CON_ESF!E46-CON_ESF!D46,0)</f>
        <v>0</v>
      </c>
      <c r="F36" s="110">
        <f>IF(CON_ESF!G46&lt;CON_ESF!F46,CON_ESF!F46-CON_ESF!G46,0)</f>
        <v>0</v>
      </c>
      <c r="G36" s="110">
        <f>IF(CON_ESF!F46&lt;CON_ESF!G46,CON_ESF!G46-CON_ESF!F46,0)</f>
        <v>0</v>
      </c>
      <c r="H36" s="109">
        <f>IF(CON_ESF!I46&lt;CON_ESF!H46,CON_ESF!H46-CON_ESF!I46,0)</f>
        <v>0</v>
      </c>
      <c r="I36" s="109">
        <f>IF(CON_ESF!H46&lt;CON_ESF!I46,CON_ESF!I46-CON_ESF!H46,0)</f>
        <v>0</v>
      </c>
      <c r="J36" s="41">
        <f t="shared" si="10"/>
        <v>0</v>
      </c>
      <c r="K36" s="41">
        <f t="shared" si="11"/>
        <v>0</v>
      </c>
      <c r="L36" s="40"/>
      <c r="M36" s="40"/>
      <c r="N36" s="41">
        <f t="shared" si="12"/>
        <v>0</v>
      </c>
      <c r="O36" s="41">
        <f t="shared" si="13"/>
        <v>0</v>
      </c>
    </row>
    <row r="37" spans="1:15" x14ac:dyDescent="0.25">
      <c r="A37" s="118" t="s">
        <v>29</v>
      </c>
      <c r="B37" s="110">
        <f>IF(CON_ESF!C47&lt;CON_ESF!B47,CON_ESF!B47-CON_ESF!C47,0)</f>
        <v>0</v>
      </c>
      <c r="C37" s="110">
        <f>IF(CON_ESF!B47&lt;CON_ESF!C47,CON_ESF!C47-CON_ESF!B47,0)</f>
        <v>0</v>
      </c>
      <c r="D37" s="109">
        <f>IF(CON_ESF!E47&lt;CON_ESF!D47,CON_ESF!D47-CON_ESF!E47,0)</f>
        <v>0</v>
      </c>
      <c r="E37" s="109">
        <f>IF(CON_ESF!D47&lt;CON_ESF!E47,CON_ESF!E47-CON_ESF!D47,0)</f>
        <v>0</v>
      </c>
      <c r="F37" s="110">
        <f>IF(CON_ESF!G47&lt;CON_ESF!F47,CON_ESF!F47-CON_ESF!G47,0)</f>
        <v>0</v>
      </c>
      <c r="G37" s="110">
        <f>IF(CON_ESF!F47&lt;CON_ESF!G47,CON_ESF!G47-CON_ESF!F47,0)</f>
        <v>0</v>
      </c>
      <c r="H37" s="109">
        <f>IF(CON_ESF!I47&lt;CON_ESF!H47,CON_ESF!H47-CON_ESF!I47,0)</f>
        <v>0</v>
      </c>
      <c r="I37" s="109">
        <f>IF(CON_ESF!H47&lt;CON_ESF!I47,CON_ESF!I47-CON_ESF!H47,0)</f>
        <v>0</v>
      </c>
      <c r="J37" s="41">
        <f t="shared" si="10"/>
        <v>0</v>
      </c>
      <c r="K37" s="41">
        <f t="shared" si="11"/>
        <v>0</v>
      </c>
      <c r="L37" s="40"/>
      <c r="M37" s="40"/>
      <c r="N37" s="41">
        <f t="shared" si="12"/>
        <v>0</v>
      </c>
      <c r="O37" s="41">
        <f t="shared" si="13"/>
        <v>0</v>
      </c>
    </row>
    <row r="38" spans="1:15" x14ac:dyDescent="0.25">
      <c r="A38" s="118" t="s">
        <v>30</v>
      </c>
      <c r="B38" s="110">
        <f>IF(CON_ESF!C48&lt;CON_ESF!B48,CON_ESF!B48-CON_ESF!C48,0)</f>
        <v>0</v>
      </c>
      <c r="C38" s="110">
        <f>IF(CON_ESF!B48&lt;CON_ESF!C48,CON_ESF!C48-CON_ESF!B48,0)</f>
        <v>0</v>
      </c>
      <c r="D38" s="109">
        <f>IF(CON_ESF!E48&lt;CON_ESF!D48,CON_ESF!D48-CON_ESF!E48,0)</f>
        <v>0</v>
      </c>
      <c r="E38" s="109">
        <f>IF(CON_ESF!D48&lt;CON_ESF!E48,CON_ESF!E48-CON_ESF!D48,0)</f>
        <v>0</v>
      </c>
      <c r="F38" s="110">
        <f>IF(CON_ESF!G48&lt;CON_ESF!F48,CON_ESF!F48-CON_ESF!G48,0)</f>
        <v>0</v>
      </c>
      <c r="G38" s="110">
        <f>IF(CON_ESF!F48&lt;CON_ESF!G48,CON_ESF!G48-CON_ESF!F48,0)</f>
        <v>0</v>
      </c>
      <c r="H38" s="109">
        <f>IF(CON_ESF!I48&lt;CON_ESF!H48,CON_ESF!H48-CON_ESF!I48,0)</f>
        <v>0</v>
      </c>
      <c r="I38" s="109">
        <f>IF(CON_ESF!H48&lt;CON_ESF!I48,CON_ESF!I48-CON_ESF!H48,0)</f>
        <v>0</v>
      </c>
      <c r="J38" s="41">
        <f t="shared" si="10"/>
        <v>0</v>
      </c>
      <c r="K38" s="41">
        <f t="shared" si="11"/>
        <v>0</v>
      </c>
      <c r="L38" s="40"/>
      <c r="M38" s="40"/>
      <c r="N38" s="41">
        <f t="shared" si="12"/>
        <v>0</v>
      </c>
      <c r="O38" s="41">
        <f t="shared" si="13"/>
        <v>0</v>
      </c>
    </row>
    <row r="39" spans="1:15" ht="24" x14ac:dyDescent="0.25">
      <c r="A39" s="118" t="s">
        <v>32</v>
      </c>
      <c r="B39" s="110">
        <f>IF(CON_ESF!C49&lt;CON_ESF!B49,CON_ESF!B49-CON_ESF!C49,0)</f>
        <v>0</v>
      </c>
      <c r="C39" s="110">
        <f>IF(CON_ESF!B49&lt;CON_ESF!C49,CON_ESF!C49-CON_ESF!B49,0)</f>
        <v>0</v>
      </c>
      <c r="D39" s="109">
        <f>IF(CON_ESF!E49&lt;CON_ESF!D49,CON_ESF!D49-CON_ESF!E49,0)</f>
        <v>0</v>
      </c>
      <c r="E39" s="109">
        <f>IF(CON_ESF!D49&lt;CON_ESF!E49,CON_ESF!E49-CON_ESF!D49,0)</f>
        <v>0</v>
      </c>
      <c r="F39" s="110">
        <f>IF(CON_ESF!G49&lt;CON_ESF!F49,CON_ESF!F49-CON_ESF!G49,0)</f>
        <v>0</v>
      </c>
      <c r="G39" s="110">
        <f>IF(CON_ESF!F49&lt;CON_ESF!G49,CON_ESF!G49-CON_ESF!F49,0)</f>
        <v>0</v>
      </c>
      <c r="H39" s="109">
        <f>IF(CON_ESF!I49&lt;CON_ESF!H49,CON_ESF!H49-CON_ESF!I49,0)</f>
        <v>0</v>
      </c>
      <c r="I39" s="109">
        <f>IF(CON_ESF!H49&lt;CON_ESF!I49,CON_ESF!I49-CON_ESF!H49,0)</f>
        <v>0</v>
      </c>
      <c r="J39" s="41">
        <f t="shared" si="10"/>
        <v>0</v>
      </c>
      <c r="K39" s="41">
        <f t="shared" si="11"/>
        <v>0</v>
      </c>
      <c r="L39" s="40"/>
      <c r="M39" s="40"/>
      <c r="N39" s="41">
        <f t="shared" si="12"/>
        <v>0</v>
      </c>
      <c r="O39" s="41">
        <f t="shared" si="13"/>
        <v>0</v>
      </c>
    </row>
    <row r="40" spans="1:15" x14ac:dyDescent="0.25">
      <c r="A40" s="118" t="s">
        <v>34</v>
      </c>
      <c r="B40" s="110">
        <f>IF(CON_ESF!C50&lt;CON_ESF!B50,CON_ESF!B50-CON_ESF!C50,0)</f>
        <v>0</v>
      </c>
      <c r="C40" s="110">
        <f>IF(CON_ESF!B50&lt;CON_ESF!C50,CON_ESF!C50-CON_ESF!B50,0)</f>
        <v>0</v>
      </c>
      <c r="D40" s="109">
        <f>IF(CON_ESF!E50&lt;CON_ESF!D50,CON_ESF!D50-CON_ESF!E50,0)</f>
        <v>0</v>
      </c>
      <c r="E40" s="109">
        <f>IF(CON_ESF!D50&lt;CON_ESF!E50,CON_ESF!E50-CON_ESF!D50,0)</f>
        <v>0</v>
      </c>
      <c r="F40" s="110">
        <f>IF(CON_ESF!G50&lt;CON_ESF!F50,CON_ESF!F50-CON_ESF!G50,0)</f>
        <v>0</v>
      </c>
      <c r="G40" s="110">
        <f>IF(CON_ESF!F50&lt;CON_ESF!G50,CON_ESF!G50-CON_ESF!F50,0)</f>
        <v>0</v>
      </c>
      <c r="H40" s="109">
        <f>IF(CON_ESF!I50&lt;CON_ESF!H50,CON_ESF!H50-CON_ESF!I50,0)</f>
        <v>0</v>
      </c>
      <c r="I40" s="109">
        <f>IF(CON_ESF!H50&lt;CON_ESF!I50,CON_ESF!I50-CON_ESF!H50,0)</f>
        <v>0</v>
      </c>
      <c r="J40" s="41">
        <f t="shared" si="10"/>
        <v>0</v>
      </c>
      <c r="K40" s="41">
        <f t="shared" si="11"/>
        <v>0</v>
      </c>
      <c r="L40" s="40"/>
      <c r="M40" s="40"/>
      <c r="N40" s="41">
        <f t="shared" si="12"/>
        <v>0</v>
      </c>
      <c r="O40" s="41">
        <f t="shared" si="13"/>
        <v>0</v>
      </c>
    </row>
    <row r="41" spans="1:15" x14ac:dyDescent="0.25">
      <c r="A41" s="119" t="s">
        <v>140</v>
      </c>
      <c r="B41" s="107"/>
      <c r="C41" s="107"/>
      <c r="D41" s="106"/>
      <c r="E41" s="106"/>
      <c r="F41" s="107"/>
      <c r="G41" s="123"/>
      <c r="H41" s="106"/>
      <c r="I41" s="108"/>
      <c r="J41" s="41"/>
      <c r="K41" s="41"/>
      <c r="L41" s="40"/>
      <c r="M41" s="40"/>
      <c r="N41" s="40"/>
      <c r="O41" s="40"/>
    </row>
    <row r="42" spans="1:15" x14ac:dyDescent="0.25">
      <c r="A42" s="119" t="s">
        <v>42</v>
      </c>
      <c r="B42" s="107"/>
      <c r="C42" s="107"/>
      <c r="D42" s="106"/>
      <c r="E42" s="106"/>
      <c r="F42" s="107"/>
      <c r="G42" s="123"/>
      <c r="H42" s="106"/>
      <c r="I42" s="108"/>
      <c r="J42" s="41"/>
      <c r="K42" s="41"/>
      <c r="L42" s="40"/>
      <c r="M42" s="40"/>
      <c r="N42" s="40"/>
      <c r="O42" s="40"/>
    </row>
    <row r="43" spans="1:15" x14ac:dyDescent="0.25">
      <c r="A43" s="118" t="s">
        <v>44</v>
      </c>
      <c r="B43" s="110">
        <f>IF(CON_ESF!C58&lt;CON_ESF!B58,CON_ESF!B58-CON_ESF!C58,0)</f>
        <v>0</v>
      </c>
      <c r="C43" s="110">
        <f>IF(CON_ESF!B58&lt;CON_ESF!C58,CON_ESF!C58-CON_ESF!B58,0)</f>
        <v>0</v>
      </c>
      <c r="D43" s="109">
        <f>IF(CON_ESF!E58&lt;CON_ESF!D58,CON_ESF!D58-CON_ESF!E58,0)</f>
        <v>0</v>
      </c>
      <c r="E43" s="109">
        <f>IF(CON_ESF!D58&lt;CON_ESF!E58,CON_ESF!E58-CON_ESF!D58,0)</f>
        <v>0</v>
      </c>
      <c r="F43" s="110">
        <f>IF(CON_ESF!G58&lt;CON_ESF!F58,CON_ESF!F58-CON_ESF!G58,0)</f>
        <v>0</v>
      </c>
      <c r="G43" s="110">
        <f>IF(CON_ESF!F58&lt;CON_ESF!G58,CON_ESF!G58-CON_ESF!F58,0)</f>
        <v>0</v>
      </c>
      <c r="H43" s="109">
        <f>IF(CON_ESF!I58&lt;CON_ESF!H58,CON_ESF!H58-CON_ESF!I58,0)</f>
        <v>0</v>
      </c>
      <c r="I43" s="109">
        <f>IF(CON_ESF!H58&lt;CON_ESF!I58,CON_ESF!I58-CON_ESF!H58,0)</f>
        <v>0</v>
      </c>
      <c r="J43" s="41">
        <f t="shared" ref="J43:J51" si="14">+B43+D43+H43+F43</f>
        <v>0</v>
      </c>
      <c r="K43" s="41">
        <f t="shared" ref="K43:K51" si="15">+C43+E43+I43+G43</f>
        <v>0</v>
      </c>
      <c r="L43" s="40"/>
      <c r="M43" s="40"/>
      <c r="N43" s="41">
        <f t="shared" ref="N43:O45" si="16">J43-L43</f>
        <v>0</v>
      </c>
      <c r="O43" s="41">
        <f t="shared" si="16"/>
        <v>0</v>
      </c>
    </row>
    <row r="44" spans="1:15" x14ac:dyDescent="0.25">
      <c r="A44" s="118" t="s">
        <v>45</v>
      </c>
      <c r="B44" s="110">
        <f>IF(CON_ESF!C59&lt;CON_ESF!B59,CON_ESF!B59-CON_ESF!C59,0)</f>
        <v>0</v>
      </c>
      <c r="C44" s="110">
        <f>IF(CON_ESF!B59&lt;CON_ESF!C59,CON_ESF!C59-CON_ESF!B59,0)</f>
        <v>0</v>
      </c>
      <c r="D44" s="109">
        <f>IF(CON_ESF!E59&lt;CON_ESF!D59,CON_ESF!D59-CON_ESF!E59,0)</f>
        <v>0</v>
      </c>
      <c r="E44" s="109">
        <f>IF(CON_ESF!D59&lt;CON_ESF!E59,CON_ESF!E59-CON_ESF!D59,0)</f>
        <v>0</v>
      </c>
      <c r="F44" s="110">
        <f>IF(CON_ESF!G59&lt;CON_ESF!F59,CON_ESF!F59-CON_ESF!G59,0)</f>
        <v>0</v>
      </c>
      <c r="G44" s="110">
        <f>IF(CON_ESF!F59&lt;CON_ESF!G59,CON_ESF!G59-CON_ESF!F59,0)</f>
        <v>0</v>
      </c>
      <c r="H44" s="109">
        <f>IF(CON_ESF!I59&lt;CON_ESF!H59,CON_ESF!H59-CON_ESF!I59,0)</f>
        <v>0</v>
      </c>
      <c r="I44" s="109">
        <f>IF(CON_ESF!H59&lt;CON_ESF!I59,CON_ESF!I59-CON_ESF!H59,0)</f>
        <v>0</v>
      </c>
      <c r="J44" s="41">
        <f t="shared" si="14"/>
        <v>0</v>
      </c>
      <c r="K44" s="41">
        <f t="shared" si="15"/>
        <v>0</v>
      </c>
      <c r="L44" s="40"/>
      <c r="M44" s="40"/>
      <c r="N44" s="41">
        <f t="shared" si="16"/>
        <v>0</v>
      </c>
      <c r="O44" s="41">
        <f t="shared" si="16"/>
        <v>0</v>
      </c>
    </row>
    <row r="45" spans="1:15" x14ac:dyDescent="0.25">
      <c r="A45" s="118" t="s">
        <v>47</v>
      </c>
      <c r="B45" s="110">
        <f>IF(CON_ESF!C60&lt;CON_ESF!B60,CON_ESF!B60-CON_ESF!C60,0)</f>
        <v>0</v>
      </c>
      <c r="C45" s="110">
        <f>IF(CON_ESF!B60&lt;CON_ESF!C60,CON_ESF!C60-CON_ESF!B60,0)</f>
        <v>0</v>
      </c>
      <c r="D45" s="109">
        <f>IF(CON_ESF!E60&lt;CON_ESF!D60,CON_ESF!D60-CON_ESF!E60,0)</f>
        <v>0</v>
      </c>
      <c r="E45" s="109">
        <f>IF(CON_ESF!D60&lt;CON_ESF!E60,CON_ESF!E60-CON_ESF!D60,0)</f>
        <v>0</v>
      </c>
      <c r="F45" s="110">
        <f>IF(CON_ESF!G60&lt;CON_ESF!F60,CON_ESF!F60-CON_ESF!G60,0)</f>
        <v>0</v>
      </c>
      <c r="G45" s="110">
        <f>IF(CON_ESF!F60&lt;CON_ESF!G60,CON_ESF!G60-CON_ESF!F60,0)</f>
        <v>0</v>
      </c>
      <c r="H45" s="109">
        <f>IF(CON_ESF!I60&lt;CON_ESF!H60,CON_ESF!H60-CON_ESF!I60,0)</f>
        <v>0</v>
      </c>
      <c r="I45" s="109">
        <f>IF(CON_ESF!H60&lt;CON_ESF!I60,CON_ESF!I60-CON_ESF!H60,0)</f>
        <v>0</v>
      </c>
      <c r="J45" s="41">
        <f t="shared" si="14"/>
        <v>0</v>
      </c>
      <c r="K45" s="41">
        <f t="shared" si="15"/>
        <v>0</v>
      </c>
      <c r="L45" s="40"/>
      <c r="M45" s="40"/>
      <c r="N45" s="41">
        <f t="shared" si="16"/>
        <v>0</v>
      </c>
      <c r="O45" s="41">
        <f t="shared" si="16"/>
        <v>0</v>
      </c>
    </row>
    <row r="46" spans="1:15" x14ac:dyDescent="0.25">
      <c r="A46" s="119" t="s">
        <v>48</v>
      </c>
      <c r="B46" s="107"/>
      <c r="C46" s="107"/>
      <c r="D46" s="106"/>
      <c r="E46" s="106"/>
      <c r="F46" s="107"/>
      <c r="G46" s="123"/>
      <c r="H46" s="106"/>
      <c r="I46" s="108"/>
      <c r="J46" s="41">
        <f t="shared" si="14"/>
        <v>0</v>
      </c>
      <c r="K46" s="41">
        <f t="shared" si="15"/>
        <v>0</v>
      </c>
      <c r="L46" s="40"/>
      <c r="M46" s="40"/>
      <c r="N46" s="40"/>
      <c r="O46" s="40"/>
    </row>
    <row r="47" spans="1:15" x14ac:dyDescent="0.25">
      <c r="A47" s="118" t="s">
        <v>49</v>
      </c>
      <c r="B47" s="110">
        <f>IF(CON_ESF!C63&lt;CON_ESF!B63,CON_ESF!B63-CON_ESF!C63,0)</f>
        <v>0</v>
      </c>
      <c r="C47" s="110">
        <f>IF(CON_ESF!B63&lt;CON_ESF!C63,CON_ESF!C63-CON_ESF!B63,0)</f>
        <v>1882478.21</v>
      </c>
      <c r="D47" s="109">
        <f>IF(CON_ESF!E63&lt;CON_ESF!D63,CON_ESF!D63-CON_ESF!E63,0)</f>
        <v>0</v>
      </c>
      <c r="E47" s="109">
        <f>IF(CON_ESF!D63&lt;CON_ESF!E63,CON_ESF!E63-CON_ESF!D63,0)</f>
        <v>0</v>
      </c>
      <c r="F47" s="110">
        <f>IF(CON_ESF!G63&lt;CON_ESF!F63,CON_ESF!F63-CON_ESF!G63,0)</f>
        <v>0</v>
      </c>
      <c r="G47" s="110">
        <f>IF(CON_ESF!F63&lt;CON_ESF!G63,CON_ESF!G63-CON_ESF!F63,0)</f>
        <v>0</v>
      </c>
      <c r="H47" s="109">
        <f>IF(CON_ESF!I63&lt;CON_ESF!H63,CON_ESF!H63-CON_ESF!I63,0)</f>
        <v>0</v>
      </c>
      <c r="I47" s="109">
        <f>IF(CON_ESF!H63&lt;CON_ESF!I63,CON_ESF!I63-CON_ESF!H63,0)</f>
        <v>0</v>
      </c>
      <c r="J47" s="41">
        <f t="shared" si="14"/>
        <v>0</v>
      </c>
      <c r="K47" s="41">
        <f t="shared" si="15"/>
        <v>1882478.21</v>
      </c>
      <c r="L47" s="109"/>
      <c r="M47" s="109"/>
      <c r="N47" s="109">
        <f t="shared" ref="N47:O51" si="17">J47-L47</f>
        <v>0</v>
      </c>
      <c r="O47" s="109">
        <f t="shared" si="17"/>
        <v>1882478.21</v>
      </c>
    </row>
    <row r="48" spans="1:15" x14ac:dyDescent="0.25">
      <c r="A48" s="118" t="s">
        <v>50</v>
      </c>
      <c r="B48" s="110">
        <f>IF(CON_ESF!C64&lt;CON_ESF!B64,CON_ESF!B64-CON_ESF!C64,0)</f>
        <v>1028072.1300000001</v>
      </c>
      <c r="C48" s="110">
        <f>IF(CON_ESF!B64&lt;CON_ESF!C64,CON_ESF!C64-CON_ESF!B64,0)</f>
        <v>0</v>
      </c>
      <c r="D48" s="109">
        <f>IF(CON_ESF!E64&lt;CON_ESF!D64,CON_ESF!D64-CON_ESF!E64,0)</f>
        <v>0</v>
      </c>
      <c r="E48" s="109">
        <f>IF(CON_ESF!D64&lt;CON_ESF!E64,CON_ESF!E64-CON_ESF!D64,0)</f>
        <v>0</v>
      </c>
      <c r="F48" s="110">
        <f>IF(CON_ESF!G64&lt;CON_ESF!F64,CON_ESF!F64-CON_ESF!G64,0)</f>
        <v>0</v>
      </c>
      <c r="G48" s="110">
        <f>IF(CON_ESF!F64&lt;CON_ESF!G64,CON_ESF!G64-CON_ESF!F64,0)</f>
        <v>0</v>
      </c>
      <c r="H48" s="109">
        <f>IF(CON_ESF!I64&lt;CON_ESF!H64,CON_ESF!H64-CON_ESF!I64,0)</f>
        <v>0</v>
      </c>
      <c r="I48" s="109">
        <f>IF(CON_ESF!H64&lt;CON_ESF!I64,CON_ESF!I64-CON_ESF!H64,0)</f>
        <v>0</v>
      </c>
      <c r="J48" s="41">
        <f t="shared" si="14"/>
        <v>1028072.1300000001</v>
      </c>
      <c r="K48" s="41">
        <f t="shared" si="15"/>
        <v>0</v>
      </c>
      <c r="L48" s="40"/>
      <c r="M48" s="40"/>
      <c r="N48" s="41">
        <f t="shared" si="17"/>
        <v>1028072.1300000001</v>
      </c>
      <c r="O48" s="41">
        <f t="shared" si="17"/>
        <v>0</v>
      </c>
    </row>
    <row r="49" spans="1:15" x14ac:dyDescent="0.25">
      <c r="A49" s="118" t="s">
        <v>51</v>
      </c>
      <c r="B49" s="110">
        <f>IF(CON_ESF!C65&lt;CON_ESF!B65,CON_ESF!B65-CON_ESF!C65,0)</f>
        <v>0</v>
      </c>
      <c r="C49" s="110">
        <f>IF(CON_ESF!B65&lt;CON_ESF!C65,CON_ESF!C65-CON_ESF!B65,0)</f>
        <v>0</v>
      </c>
      <c r="D49" s="109">
        <f>IF(CON_ESF!E65&lt;CON_ESF!D65,CON_ESF!D65-CON_ESF!E65,0)</f>
        <v>0</v>
      </c>
      <c r="E49" s="109">
        <f>IF(CON_ESF!D65&lt;CON_ESF!E65,CON_ESF!E65-CON_ESF!D65,0)</f>
        <v>0</v>
      </c>
      <c r="F49" s="110">
        <f>IF(CON_ESF!G65&lt;CON_ESF!F65,CON_ESF!F65-CON_ESF!G65,0)</f>
        <v>0</v>
      </c>
      <c r="G49" s="110">
        <f>IF(CON_ESF!F65&lt;CON_ESF!G65,CON_ESF!G65-CON_ESF!F65,0)</f>
        <v>0</v>
      </c>
      <c r="H49" s="109">
        <f>IF(CON_ESF!I65&lt;CON_ESF!H65,CON_ESF!H65-CON_ESF!I65,0)</f>
        <v>0</v>
      </c>
      <c r="I49" s="109">
        <f>IF(CON_ESF!H65&lt;CON_ESF!I65,CON_ESF!I65-CON_ESF!H65,0)</f>
        <v>0</v>
      </c>
      <c r="J49" s="41">
        <f t="shared" si="14"/>
        <v>0</v>
      </c>
      <c r="K49" s="41">
        <f t="shared" si="15"/>
        <v>0</v>
      </c>
      <c r="L49" s="40"/>
      <c r="M49" s="40"/>
      <c r="N49" s="41">
        <f t="shared" si="17"/>
        <v>0</v>
      </c>
      <c r="O49" s="41">
        <f t="shared" si="17"/>
        <v>0</v>
      </c>
    </row>
    <row r="50" spans="1:15" x14ac:dyDescent="0.25">
      <c r="A50" s="118" t="s">
        <v>52</v>
      </c>
      <c r="B50" s="110">
        <f>IF(CON_ESF!C66&lt;CON_ESF!B66,CON_ESF!B66-CON_ESF!C66,0)</f>
        <v>0</v>
      </c>
      <c r="C50" s="110">
        <f>IF(CON_ESF!B66&lt;CON_ESF!C66,CON_ESF!C66-CON_ESF!B66,0)</f>
        <v>0</v>
      </c>
      <c r="D50" s="109">
        <f>IF(CON_ESF!E66&lt;CON_ESF!D66,CON_ESF!D66-CON_ESF!E66,0)</f>
        <v>0</v>
      </c>
      <c r="E50" s="109">
        <f>IF(CON_ESF!D66&lt;CON_ESF!E66,CON_ESF!E66-CON_ESF!D66,0)</f>
        <v>0</v>
      </c>
      <c r="F50" s="110">
        <f>IF(CON_ESF!G66&lt;CON_ESF!F66,CON_ESF!F66-CON_ESF!G66,0)</f>
        <v>0</v>
      </c>
      <c r="G50" s="110">
        <f>IF(CON_ESF!F66&lt;CON_ESF!G66,CON_ESF!G66-CON_ESF!F66,0)</f>
        <v>0</v>
      </c>
      <c r="H50" s="109">
        <f>IF(CON_ESF!I66&lt;CON_ESF!H66,CON_ESF!H66-CON_ESF!I66,0)</f>
        <v>0</v>
      </c>
      <c r="I50" s="109">
        <f>IF(CON_ESF!H66&lt;CON_ESF!I66,CON_ESF!I66-CON_ESF!H66,0)</f>
        <v>0</v>
      </c>
      <c r="J50" s="41">
        <f t="shared" si="14"/>
        <v>0</v>
      </c>
      <c r="K50" s="41">
        <f t="shared" si="15"/>
        <v>0</v>
      </c>
      <c r="L50" s="40"/>
      <c r="M50" s="40"/>
      <c r="N50" s="41">
        <f t="shared" si="17"/>
        <v>0</v>
      </c>
      <c r="O50" s="41">
        <f t="shared" si="17"/>
        <v>0</v>
      </c>
    </row>
    <row r="51" spans="1:15" x14ac:dyDescent="0.25">
      <c r="A51" s="118" t="s">
        <v>53</v>
      </c>
      <c r="B51" s="110">
        <f>IF(CON_ESF!C67&lt;CON_ESF!B67,CON_ESF!B67-CON_ESF!C67,0)</f>
        <v>0</v>
      </c>
      <c r="C51" s="110">
        <f>IF(CON_ESF!B67&lt;CON_ESF!C67,CON_ESF!C67-CON_ESF!B67,0)</f>
        <v>0</v>
      </c>
      <c r="D51" s="109">
        <f>IF(CON_ESF!E67&lt;CON_ESF!D67,CON_ESF!D67-CON_ESF!E67,0)</f>
        <v>0</v>
      </c>
      <c r="E51" s="109">
        <f>IF(CON_ESF!D67&lt;CON_ESF!E67,CON_ESF!E67-CON_ESF!D67,0)</f>
        <v>0</v>
      </c>
      <c r="F51" s="110">
        <f>IF(CON_ESF!G67&lt;CON_ESF!F67,CON_ESF!F67-CON_ESF!G67,0)</f>
        <v>0</v>
      </c>
      <c r="G51" s="110">
        <f>IF(CON_ESF!F67&lt;CON_ESF!G67,CON_ESF!G67-CON_ESF!F67,0)</f>
        <v>0</v>
      </c>
      <c r="H51" s="109">
        <f>IF(CON_ESF!I67&lt;CON_ESF!H67,CON_ESF!H67-CON_ESF!I67,0)</f>
        <v>0</v>
      </c>
      <c r="I51" s="109">
        <f>IF(CON_ESF!H67&lt;CON_ESF!I67,CON_ESF!I67-CON_ESF!H67,0)</f>
        <v>0</v>
      </c>
      <c r="J51" s="41">
        <f t="shared" si="14"/>
        <v>0</v>
      </c>
      <c r="K51" s="41">
        <f t="shared" si="15"/>
        <v>0</v>
      </c>
      <c r="L51" s="40"/>
      <c r="M51" s="40"/>
      <c r="N51" s="41">
        <f t="shared" si="17"/>
        <v>0</v>
      </c>
      <c r="O51" s="41">
        <f t="shared" si="17"/>
        <v>0</v>
      </c>
    </row>
    <row r="52" spans="1:15" ht="24" x14ac:dyDescent="0.25">
      <c r="A52" s="119" t="s">
        <v>54</v>
      </c>
      <c r="B52" s="107"/>
      <c r="C52" s="107"/>
      <c r="D52" s="106"/>
      <c r="E52" s="106"/>
      <c r="F52" s="107"/>
      <c r="G52" s="123"/>
      <c r="H52" s="106"/>
      <c r="I52" s="108"/>
      <c r="J52" s="41"/>
      <c r="K52" s="41"/>
      <c r="L52" s="40"/>
      <c r="M52" s="40"/>
      <c r="N52" s="40"/>
      <c r="O52" s="40"/>
    </row>
    <row r="53" spans="1:15" x14ac:dyDescent="0.25">
      <c r="A53" s="118" t="s">
        <v>55</v>
      </c>
      <c r="B53" s="110">
        <f>IF(CON_ESF!C70&lt;CON_ESF!B70,CON_ESF!B70-CON_ESF!C70,0)</f>
        <v>0</v>
      </c>
      <c r="C53" s="110">
        <f>IF(CON_ESF!B70&lt;CON_ESF!C70,CON_ESF!C70-CON_ESF!B70,0)</f>
        <v>0</v>
      </c>
      <c r="D53" s="109">
        <f>IF(CON_ESF!E70&lt;CON_ESF!D70,CON_ESF!D70-CON_ESF!E70,0)</f>
        <v>0</v>
      </c>
      <c r="E53" s="109">
        <f>IF(CON_ESF!D70&lt;CON_ESF!E70,CON_ESF!E70-CON_ESF!D70,0)</f>
        <v>0</v>
      </c>
      <c r="F53" s="110">
        <f>IF(CON_ESF!G70&lt;CON_ESF!F70,CON_ESF!F70-CON_ESF!G70,0)</f>
        <v>0</v>
      </c>
      <c r="G53" s="110">
        <f>IF(CON_ESF!F70&lt;CON_ESF!G70,CON_ESF!G70-CON_ESF!F70,0)</f>
        <v>0</v>
      </c>
      <c r="H53" s="109">
        <f>IF(CON_ESF!I70&lt;CON_ESF!H70,CON_ESF!H70-CON_ESF!I70,0)</f>
        <v>0</v>
      </c>
      <c r="I53" s="109">
        <f>IF(CON_ESF!H70&lt;CON_ESF!I70,CON_ESF!I70-CON_ESF!H70,0)</f>
        <v>0</v>
      </c>
      <c r="J53" s="41">
        <f t="shared" ref="J53:J54" si="18">+B53+D53+H53+F53</f>
        <v>0</v>
      </c>
      <c r="K53" s="41">
        <f t="shared" ref="K53:K54" si="19">+C53+E53+I53+G53</f>
        <v>0</v>
      </c>
      <c r="L53" s="40"/>
      <c r="M53" s="40"/>
      <c r="N53" s="41">
        <f>J53-L53</f>
        <v>0</v>
      </c>
      <c r="O53" s="41">
        <f>K53-M53</f>
        <v>0</v>
      </c>
    </row>
    <row r="54" spans="1:15" x14ac:dyDescent="0.25">
      <c r="A54" s="120" t="s">
        <v>56</v>
      </c>
      <c r="B54" s="110">
        <f>IF(CON_ESF!C71&lt;CON_ESF!B71,CON_ESF!B71-CON_ESF!C71,0)</f>
        <v>0</v>
      </c>
      <c r="C54" s="110">
        <f>IF(CON_ESF!B71&lt;CON_ESF!C71,CON_ESF!C71-CON_ESF!B71,0)</f>
        <v>0</v>
      </c>
      <c r="D54" s="109">
        <f>IF(CON_ESF!E71&lt;CON_ESF!D71,CON_ESF!D71-CON_ESF!E71,0)</f>
        <v>0</v>
      </c>
      <c r="E54" s="109">
        <f>IF(CON_ESF!D71&lt;CON_ESF!E71,CON_ESF!E71-CON_ESF!D71,0)</f>
        <v>0</v>
      </c>
      <c r="F54" s="110">
        <f>IF(CON_ESF!G71&lt;CON_ESF!F71,CON_ESF!F71-CON_ESF!G71,0)</f>
        <v>0</v>
      </c>
      <c r="G54" s="110">
        <f>IF(CON_ESF!F71&lt;CON_ESF!G71,CON_ESF!G71-CON_ESF!F71,0)</f>
        <v>0</v>
      </c>
      <c r="H54" s="109">
        <f>IF(CON_ESF!I71&lt;CON_ESF!H71,CON_ESF!H71-CON_ESF!I71,0)</f>
        <v>0</v>
      </c>
      <c r="I54" s="109">
        <f>IF(CON_ESF!H71&lt;CON_ESF!I71,CON_ESF!I71-CON_ESF!H71,0)</f>
        <v>0</v>
      </c>
      <c r="J54" s="41">
        <f t="shared" si="18"/>
        <v>0</v>
      </c>
      <c r="K54" s="41">
        <f t="shared" si="19"/>
        <v>0</v>
      </c>
      <c r="L54" s="40"/>
      <c r="M54" s="40"/>
      <c r="N54" s="41">
        <f>J54-L54</f>
        <v>0</v>
      </c>
      <c r="O54" s="41">
        <f>K54-M54</f>
        <v>0</v>
      </c>
    </row>
    <row r="55" spans="1:15" x14ac:dyDescent="0.25">
      <c r="A55" s="111"/>
      <c r="B55" s="113"/>
      <c r="C55" s="113"/>
      <c r="D55" s="112"/>
      <c r="E55" s="112"/>
      <c r="F55" s="113"/>
      <c r="G55" s="113"/>
      <c r="H55" s="112"/>
      <c r="I55" s="112"/>
      <c r="J55" s="42"/>
      <c r="K55" s="42"/>
      <c r="L55" s="43"/>
      <c r="M55" s="43"/>
      <c r="N55" s="43"/>
      <c r="O55" s="43"/>
    </row>
    <row r="57" spans="1:15" x14ac:dyDescent="0.25">
      <c r="B57" s="114">
        <f t="shared" ref="B57:K57" si="20">SUM(B6:B54)</f>
        <v>2082458.8599999999</v>
      </c>
      <c r="C57" s="114">
        <f t="shared" si="20"/>
        <v>2082458.8599999999</v>
      </c>
      <c r="D57" s="114">
        <f t="shared" si="20"/>
        <v>0</v>
      </c>
      <c r="E57" s="114">
        <f t="shared" si="20"/>
        <v>0</v>
      </c>
      <c r="F57" s="114">
        <f t="shared" si="20"/>
        <v>0</v>
      </c>
      <c r="G57" s="114">
        <f t="shared" si="20"/>
        <v>0</v>
      </c>
      <c r="H57" s="114">
        <f t="shared" si="20"/>
        <v>0</v>
      </c>
      <c r="I57" s="114">
        <f t="shared" si="20"/>
        <v>0</v>
      </c>
      <c r="J57" s="114">
        <f t="shared" si="20"/>
        <v>2082458.8599999999</v>
      </c>
      <c r="K57" s="114">
        <f t="shared" si="20"/>
        <v>2082458.8599999999</v>
      </c>
      <c r="L57" s="114"/>
      <c r="M57" s="114"/>
      <c r="N57" s="114">
        <f>SUM(N6:N54)</f>
        <v>2082458.8599999999</v>
      </c>
      <c r="O57" s="114">
        <f>SUM(O6:O54)</f>
        <v>2082458.8599999999</v>
      </c>
    </row>
  </sheetData>
  <mergeCells count="10">
    <mergeCell ref="L4:M4"/>
    <mergeCell ref="N4:O4"/>
    <mergeCell ref="A1:O1"/>
    <mergeCell ref="A3:O3"/>
    <mergeCell ref="J4:K4"/>
    <mergeCell ref="H4:I4"/>
    <mergeCell ref="B4:C4"/>
    <mergeCell ref="D4:E4"/>
    <mergeCell ref="F4:G4"/>
    <mergeCell ref="A2:O2"/>
  </mergeCells>
  <pageMargins left="0.7" right="0.7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workbookViewId="0">
      <selection activeCell="C24" sqref="C24"/>
    </sheetView>
  </sheetViews>
  <sheetFormatPr baseColWidth="10" defaultRowHeight="15" x14ac:dyDescent="0.25"/>
  <cols>
    <col min="1" max="1" width="4.7109375" customWidth="1"/>
    <col min="2" max="2" width="3.85546875" customWidth="1"/>
    <col min="3" max="3" width="63.85546875" customWidth="1"/>
    <col min="4" max="4" width="14.28515625" bestFit="1" customWidth="1"/>
    <col min="5" max="7" width="13.5703125" customWidth="1"/>
    <col min="8" max="10" width="14.7109375" customWidth="1"/>
  </cols>
  <sheetData>
    <row r="1" spans="1:10" x14ac:dyDescent="0.25">
      <c r="A1" s="158" t="s">
        <v>184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58" t="s">
        <v>141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x14ac:dyDescent="0.25">
      <c r="A3" s="160" t="s">
        <v>186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x14ac:dyDescent="0.25">
      <c r="A4" s="165" t="s">
        <v>115</v>
      </c>
      <c r="B4" s="166"/>
      <c r="C4" s="167"/>
      <c r="D4" s="37" t="s">
        <v>170</v>
      </c>
      <c r="E4" s="37" t="s">
        <v>171</v>
      </c>
      <c r="F4" s="116" t="s">
        <v>173</v>
      </c>
      <c r="G4" s="116" t="s">
        <v>172</v>
      </c>
      <c r="H4" s="153" t="s">
        <v>164</v>
      </c>
      <c r="I4" s="153" t="s">
        <v>165</v>
      </c>
      <c r="J4" s="153" t="s">
        <v>167</v>
      </c>
    </row>
    <row r="5" spans="1:10" x14ac:dyDescent="0.25">
      <c r="A5" s="168"/>
      <c r="B5" s="169"/>
      <c r="C5" s="170"/>
      <c r="D5" s="38">
        <v>2021</v>
      </c>
      <c r="E5" s="38">
        <f>+D5</f>
        <v>2021</v>
      </c>
      <c r="F5" s="38">
        <f>+E5</f>
        <v>2021</v>
      </c>
      <c r="G5" s="38">
        <f>+F5</f>
        <v>2021</v>
      </c>
      <c r="H5" s="154"/>
      <c r="I5" s="154"/>
      <c r="J5" s="154"/>
    </row>
    <row r="6" spans="1:10" s="49" customFormat="1" x14ac:dyDescent="0.25">
      <c r="A6" s="44"/>
      <c r="B6" s="45"/>
      <c r="C6" s="46"/>
      <c r="D6" s="47"/>
      <c r="E6" s="47"/>
      <c r="F6" s="47"/>
      <c r="G6" s="47"/>
      <c r="H6" s="48"/>
      <c r="I6" s="48"/>
      <c r="J6" s="48"/>
    </row>
    <row r="7" spans="1:10" s="49" customFormat="1" x14ac:dyDescent="0.25">
      <c r="A7" s="157" t="s">
        <v>142</v>
      </c>
      <c r="B7" s="155"/>
      <c r="C7" s="156"/>
      <c r="D7" s="50"/>
      <c r="E7" s="50"/>
      <c r="F7" s="50"/>
      <c r="G7" s="50"/>
      <c r="H7" s="51"/>
      <c r="I7" s="51"/>
      <c r="J7" s="51"/>
    </row>
    <row r="8" spans="1:10" s="49" customFormat="1" x14ac:dyDescent="0.25">
      <c r="A8" s="52"/>
      <c r="B8" s="155" t="s">
        <v>136</v>
      </c>
      <c r="C8" s="156"/>
      <c r="D8" s="53">
        <f>SUM(D9:D19)</f>
        <v>1108370.3399999999</v>
      </c>
      <c r="E8" s="53">
        <f>SUM(E9:E19)</f>
        <v>0</v>
      </c>
      <c r="F8" s="53">
        <f>SUM(F9:F19)</f>
        <v>0</v>
      </c>
      <c r="G8" s="53">
        <f>SUM(G9:G19)</f>
        <v>0</v>
      </c>
      <c r="H8" s="54">
        <f t="shared" ref="H8:H37" si="0">SUM(D8:G8)</f>
        <v>1108370.3399999999</v>
      </c>
      <c r="I8" s="51"/>
      <c r="J8" s="54">
        <f>H8-I8</f>
        <v>1108370.3399999999</v>
      </c>
    </row>
    <row r="9" spans="1:10" s="49" customFormat="1" x14ac:dyDescent="0.25">
      <c r="A9" s="52"/>
      <c r="B9" s="55"/>
      <c r="C9" s="56" t="s">
        <v>62</v>
      </c>
      <c r="D9" s="50">
        <f>+CON_EA!C9</f>
        <v>0</v>
      </c>
      <c r="E9" s="50">
        <f>+CON_EA!D9</f>
        <v>0</v>
      </c>
      <c r="F9" s="50">
        <f>+CON_EA!E9</f>
        <v>0</v>
      </c>
      <c r="G9" s="50">
        <f>+CON_EA!F9</f>
        <v>0</v>
      </c>
      <c r="H9" s="57">
        <f t="shared" si="0"/>
        <v>0</v>
      </c>
      <c r="I9" s="51"/>
      <c r="J9" s="57">
        <f t="shared" ref="J9:J19" si="1">H9-I9</f>
        <v>0</v>
      </c>
    </row>
    <row r="10" spans="1:10" s="49" customFormat="1" x14ac:dyDescent="0.25">
      <c r="A10" s="52"/>
      <c r="B10" s="55"/>
      <c r="C10" s="56" t="s">
        <v>63</v>
      </c>
      <c r="D10" s="50">
        <f>+CON_EA!C10</f>
        <v>0</v>
      </c>
      <c r="E10" s="50">
        <f>+CON_EA!D10</f>
        <v>0</v>
      </c>
      <c r="F10" s="50">
        <f>+CON_EA!E10</f>
        <v>0</v>
      </c>
      <c r="G10" s="50">
        <f>+CON_EA!F10</f>
        <v>0</v>
      </c>
      <c r="H10" s="57">
        <f t="shared" si="0"/>
        <v>0</v>
      </c>
      <c r="I10" s="51"/>
      <c r="J10" s="57">
        <f t="shared" si="1"/>
        <v>0</v>
      </c>
    </row>
    <row r="11" spans="1:10" s="49" customFormat="1" x14ac:dyDescent="0.25">
      <c r="A11" s="52"/>
      <c r="B11" s="28"/>
      <c r="C11" s="56" t="s">
        <v>143</v>
      </c>
      <c r="D11" s="50">
        <f>+CON_EA!C11</f>
        <v>0</v>
      </c>
      <c r="E11" s="50">
        <f>+CON_EA!D11</f>
        <v>0</v>
      </c>
      <c r="F11" s="50">
        <f>+CON_EA!E11</f>
        <v>0</v>
      </c>
      <c r="G11" s="50">
        <f>+CON_EA!F11</f>
        <v>0</v>
      </c>
      <c r="H11" s="57">
        <f t="shared" si="0"/>
        <v>0</v>
      </c>
      <c r="I11" s="51"/>
      <c r="J11" s="57">
        <f t="shared" si="1"/>
        <v>0</v>
      </c>
    </row>
    <row r="12" spans="1:10" s="49" customFormat="1" x14ac:dyDescent="0.25">
      <c r="A12" s="52"/>
      <c r="B12" s="28"/>
      <c r="C12" s="56" t="s">
        <v>65</v>
      </c>
      <c r="D12" s="50">
        <f>+CON_EA!C12</f>
        <v>412423.95</v>
      </c>
      <c r="E12" s="50">
        <f>+CON_EA!D12</f>
        <v>0</v>
      </c>
      <c r="F12" s="50">
        <f>+CON_EA!E12</f>
        <v>0</v>
      </c>
      <c r="G12" s="50">
        <f>+CON_EA!F12</f>
        <v>0</v>
      </c>
      <c r="H12" s="57">
        <f t="shared" si="0"/>
        <v>412423.95</v>
      </c>
      <c r="I12" s="51"/>
      <c r="J12" s="57">
        <f t="shared" si="1"/>
        <v>412423.95</v>
      </c>
    </row>
    <row r="13" spans="1:10" s="49" customFormat="1" x14ac:dyDescent="0.25">
      <c r="A13" s="52"/>
      <c r="B13" s="28"/>
      <c r="C13" s="56" t="s">
        <v>113</v>
      </c>
      <c r="D13" s="50">
        <f>+CON_EA!C13</f>
        <v>118.57</v>
      </c>
      <c r="E13" s="50">
        <f>+CON_EA!D13</f>
        <v>0</v>
      </c>
      <c r="F13" s="50">
        <f>+CON_EA!E13</f>
        <v>0</v>
      </c>
      <c r="G13" s="50">
        <f>+CON_EA!F13</f>
        <v>0</v>
      </c>
      <c r="H13" s="57">
        <f t="shared" si="0"/>
        <v>118.57</v>
      </c>
      <c r="I13" s="51"/>
      <c r="J13" s="57">
        <f t="shared" si="1"/>
        <v>118.57</v>
      </c>
    </row>
    <row r="14" spans="1:10" s="49" customFormat="1" x14ac:dyDescent="0.25">
      <c r="A14" s="52"/>
      <c r="B14" s="28"/>
      <c r="C14" s="56" t="s">
        <v>66</v>
      </c>
      <c r="D14" s="50">
        <f>+CON_EA!C14</f>
        <v>0</v>
      </c>
      <c r="E14" s="50">
        <f>+CON_EA!D14</f>
        <v>0</v>
      </c>
      <c r="F14" s="50">
        <f>+CON_EA!E14</f>
        <v>0</v>
      </c>
      <c r="G14" s="50">
        <f>+CON_EA!F14</f>
        <v>0</v>
      </c>
      <c r="H14" s="57">
        <f t="shared" si="0"/>
        <v>0</v>
      </c>
      <c r="I14" s="51"/>
      <c r="J14" s="57">
        <f t="shared" si="1"/>
        <v>0</v>
      </c>
    </row>
    <row r="15" spans="1:10" s="49" customFormat="1" x14ac:dyDescent="0.25">
      <c r="A15" s="52"/>
      <c r="B15" s="28"/>
      <c r="C15" s="56" t="s">
        <v>67</v>
      </c>
      <c r="D15" s="50">
        <f>+CON_EA!C15</f>
        <v>0</v>
      </c>
      <c r="E15" s="50">
        <f>+CON_EA!D15</f>
        <v>0</v>
      </c>
      <c r="F15" s="50">
        <f>+CON_EA!E15</f>
        <v>0</v>
      </c>
      <c r="G15" s="50">
        <f>+CON_EA!F15</f>
        <v>0</v>
      </c>
      <c r="H15" s="57">
        <f t="shared" si="0"/>
        <v>0</v>
      </c>
      <c r="I15" s="51"/>
      <c r="J15" s="57">
        <f t="shared" si="1"/>
        <v>0</v>
      </c>
    </row>
    <row r="16" spans="1:10" s="49" customFormat="1" ht="36" x14ac:dyDescent="0.25">
      <c r="A16" s="52"/>
      <c r="B16" s="28"/>
      <c r="C16" s="56" t="s">
        <v>68</v>
      </c>
      <c r="D16" s="50">
        <f>+CON_EA!C16</f>
        <v>0</v>
      </c>
      <c r="E16" s="50">
        <f>+CON_EA!D16</f>
        <v>0</v>
      </c>
      <c r="F16" s="50">
        <f>+CON_EA!E16</f>
        <v>0</v>
      </c>
      <c r="G16" s="50">
        <f>+CON_EA!F16</f>
        <v>0</v>
      </c>
      <c r="H16" s="57">
        <f t="shared" si="0"/>
        <v>0</v>
      </c>
      <c r="I16" s="51"/>
      <c r="J16" s="57">
        <f t="shared" si="1"/>
        <v>0</v>
      </c>
    </row>
    <row r="17" spans="1:10" s="49" customFormat="1" x14ac:dyDescent="0.25">
      <c r="A17" s="52"/>
      <c r="B17" s="28"/>
      <c r="C17" s="56" t="s">
        <v>70</v>
      </c>
      <c r="D17" s="50">
        <f>+CON_EA!C18</f>
        <v>695827.82</v>
      </c>
      <c r="E17" s="50">
        <f>+CON_EA!D18</f>
        <v>0</v>
      </c>
      <c r="F17" s="50">
        <f>+CON_EA!E18</f>
        <v>0</v>
      </c>
      <c r="G17" s="50">
        <f>+CON_EA!F18</f>
        <v>0</v>
      </c>
      <c r="H17" s="57">
        <f t="shared" si="0"/>
        <v>695827.82</v>
      </c>
      <c r="I17" s="51"/>
      <c r="J17" s="57">
        <f t="shared" si="1"/>
        <v>695827.82</v>
      </c>
    </row>
    <row r="18" spans="1:10" s="49" customFormat="1" x14ac:dyDescent="0.25">
      <c r="A18" s="52"/>
      <c r="B18" s="28"/>
      <c r="C18" s="56" t="s">
        <v>144</v>
      </c>
      <c r="D18" s="50">
        <f>+CON_EA!C19</f>
        <v>0</v>
      </c>
      <c r="E18" s="50">
        <f>+CON_EA!D19</f>
        <v>0</v>
      </c>
      <c r="F18" s="50">
        <f>+CON_EA!E19</f>
        <v>0</v>
      </c>
      <c r="G18" s="50">
        <f>+CON_EA!F19</f>
        <v>0</v>
      </c>
      <c r="H18" s="57">
        <f t="shared" si="0"/>
        <v>0</v>
      </c>
      <c r="I18" s="51"/>
      <c r="J18" s="57">
        <f t="shared" si="1"/>
        <v>0</v>
      </c>
    </row>
    <row r="19" spans="1:10" s="49" customFormat="1" x14ac:dyDescent="0.25">
      <c r="A19" s="52"/>
      <c r="B19" s="28"/>
      <c r="C19" s="56" t="s">
        <v>145</v>
      </c>
      <c r="D19" s="50">
        <f>+CON_EA!C20</f>
        <v>0</v>
      </c>
      <c r="E19" s="50">
        <f>+CON_EA!D20</f>
        <v>0</v>
      </c>
      <c r="F19" s="50">
        <f>+CON_EA!E20</f>
        <v>0</v>
      </c>
      <c r="G19" s="50">
        <f>+CON_EA!F20</f>
        <v>0</v>
      </c>
      <c r="H19" s="57">
        <f t="shared" si="0"/>
        <v>0</v>
      </c>
      <c r="I19" s="51"/>
      <c r="J19" s="57">
        <f t="shared" si="1"/>
        <v>0</v>
      </c>
    </row>
    <row r="20" spans="1:10" s="49" customFormat="1" x14ac:dyDescent="0.25">
      <c r="A20" s="52"/>
      <c r="B20" s="155" t="s">
        <v>137</v>
      </c>
      <c r="C20" s="156"/>
      <c r="D20" s="53">
        <f>SUM(D21:D36)</f>
        <v>996422.5</v>
      </c>
      <c r="E20" s="53">
        <f>SUM(E21:E36)</f>
        <v>0</v>
      </c>
      <c r="F20" s="53">
        <f>SUM(F21:F36)</f>
        <v>0</v>
      </c>
      <c r="G20" s="53">
        <f>SUM(G21:G36)</f>
        <v>0</v>
      </c>
      <c r="H20" s="54">
        <f t="shared" si="0"/>
        <v>996422.5</v>
      </c>
      <c r="I20" s="51"/>
      <c r="J20" s="54">
        <f t="shared" ref="J20:J36" si="2">H20-I20</f>
        <v>996422.5</v>
      </c>
    </row>
    <row r="21" spans="1:10" s="49" customFormat="1" x14ac:dyDescent="0.25">
      <c r="A21" s="52"/>
      <c r="B21" s="55"/>
      <c r="C21" s="56" t="s">
        <v>81</v>
      </c>
      <c r="D21" s="50">
        <v>643143</v>
      </c>
      <c r="E21" s="50">
        <f>+CON_EA!D31</f>
        <v>0</v>
      </c>
      <c r="F21" s="50">
        <f>+CON_EA!E31</f>
        <v>0</v>
      </c>
      <c r="G21" s="50">
        <f>+CON_EA!F31</f>
        <v>0</v>
      </c>
      <c r="H21" s="57">
        <f t="shared" si="0"/>
        <v>643143</v>
      </c>
      <c r="I21" s="51"/>
      <c r="J21" s="57">
        <f t="shared" si="2"/>
        <v>643143</v>
      </c>
    </row>
    <row r="22" spans="1:10" s="49" customFormat="1" x14ac:dyDescent="0.25">
      <c r="A22" s="52"/>
      <c r="B22" s="55"/>
      <c r="C22" s="56" t="s">
        <v>82</v>
      </c>
      <c r="D22" s="50">
        <f>+CON_EA!C32</f>
        <v>258386.97</v>
      </c>
      <c r="E22" s="50">
        <f>+CON_EA!D32</f>
        <v>0</v>
      </c>
      <c r="F22" s="50">
        <f>+CON_EA!E32</f>
        <v>0</v>
      </c>
      <c r="G22" s="50">
        <f>+CON_EA!F32</f>
        <v>0</v>
      </c>
      <c r="H22" s="57">
        <f t="shared" si="0"/>
        <v>258386.97</v>
      </c>
      <c r="I22" s="51"/>
      <c r="J22" s="57">
        <f t="shared" si="2"/>
        <v>258386.97</v>
      </c>
    </row>
    <row r="23" spans="1:10" s="49" customFormat="1" x14ac:dyDescent="0.25">
      <c r="A23" s="52"/>
      <c r="B23" s="55"/>
      <c r="C23" s="56" t="s">
        <v>83</v>
      </c>
      <c r="D23" s="50">
        <f>+CON_EA!C33</f>
        <v>94892.53</v>
      </c>
      <c r="E23" s="50">
        <f>+CON_EA!D33</f>
        <v>0</v>
      </c>
      <c r="F23" s="50">
        <f>+CON_EA!E33</f>
        <v>0</v>
      </c>
      <c r="G23" s="50">
        <f>+CON_EA!F33</f>
        <v>0</v>
      </c>
      <c r="H23" s="57">
        <f t="shared" si="0"/>
        <v>94892.53</v>
      </c>
      <c r="I23" s="51"/>
      <c r="J23" s="57">
        <f t="shared" si="2"/>
        <v>94892.53</v>
      </c>
    </row>
    <row r="24" spans="1:10" s="49" customFormat="1" x14ac:dyDescent="0.25">
      <c r="A24" s="52"/>
      <c r="B24" s="55"/>
      <c r="C24" s="56" t="s">
        <v>84</v>
      </c>
      <c r="D24" s="50">
        <f>+CON_EA!C35</f>
        <v>0</v>
      </c>
      <c r="E24" s="50">
        <f>+CON_EA!D35</f>
        <v>0</v>
      </c>
      <c r="F24" s="50">
        <f>+CON_EA!E35</f>
        <v>0</v>
      </c>
      <c r="G24" s="50">
        <f>+CON_EA!F35</f>
        <v>0</v>
      </c>
      <c r="H24" s="57">
        <f t="shared" si="0"/>
        <v>0</v>
      </c>
      <c r="I24" s="51"/>
      <c r="J24" s="57">
        <f t="shared" si="2"/>
        <v>0</v>
      </c>
    </row>
    <row r="25" spans="1:10" s="49" customFormat="1" x14ac:dyDescent="0.25">
      <c r="A25" s="52"/>
      <c r="B25" s="55"/>
      <c r="C25" s="56" t="s">
        <v>146</v>
      </c>
      <c r="D25" s="50">
        <f>+CON_EA!C36</f>
        <v>0</v>
      </c>
      <c r="E25" s="50">
        <f>+CON_EA!D36</f>
        <v>0</v>
      </c>
      <c r="F25" s="50">
        <f>+CON_EA!E36</f>
        <v>0</v>
      </c>
      <c r="G25" s="50">
        <f>+CON_EA!F36</f>
        <v>0</v>
      </c>
      <c r="H25" s="57">
        <f t="shared" si="0"/>
        <v>0</v>
      </c>
      <c r="I25" s="51"/>
      <c r="J25" s="57">
        <f t="shared" si="2"/>
        <v>0</v>
      </c>
    </row>
    <row r="26" spans="1:10" s="49" customFormat="1" x14ac:dyDescent="0.25">
      <c r="A26" s="52"/>
      <c r="B26" s="55"/>
      <c r="C26" s="56" t="s">
        <v>147</v>
      </c>
      <c r="D26" s="50">
        <f>+CON_EA!C37</f>
        <v>0</v>
      </c>
      <c r="E26" s="50">
        <f>+CON_EA!D37</f>
        <v>0</v>
      </c>
      <c r="F26" s="50">
        <f>+CON_EA!E37</f>
        <v>0</v>
      </c>
      <c r="G26" s="50">
        <f>+CON_EA!F37</f>
        <v>0</v>
      </c>
      <c r="H26" s="57">
        <f t="shared" si="0"/>
        <v>0</v>
      </c>
      <c r="I26" s="51"/>
      <c r="J26" s="57">
        <f t="shared" si="2"/>
        <v>0</v>
      </c>
    </row>
    <row r="27" spans="1:10" s="49" customFormat="1" x14ac:dyDescent="0.25">
      <c r="A27" s="52"/>
      <c r="B27" s="55"/>
      <c r="C27" s="56" t="s">
        <v>87</v>
      </c>
      <c r="D27" s="50">
        <f>+CON_EA!C38</f>
        <v>0</v>
      </c>
      <c r="E27" s="50">
        <f>+CON_EA!D38</f>
        <v>0</v>
      </c>
      <c r="F27" s="50">
        <f>+CON_EA!E38</f>
        <v>0</v>
      </c>
      <c r="G27" s="50">
        <f>+CON_EA!F38</f>
        <v>0</v>
      </c>
      <c r="H27" s="57">
        <f t="shared" si="0"/>
        <v>0</v>
      </c>
      <c r="I27" s="51"/>
      <c r="J27" s="57">
        <f t="shared" si="2"/>
        <v>0</v>
      </c>
    </row>
    <row r="28" spans="1:10" s="49" customFormat="1" x14ac:dyDescent="0.25">
      <c r="A28" s="52"/>
      <c r="B28" s="55"/>
      <c r="C28" s="56" t="s">
        <v>88</v>
      </c>
      <c r="D28" s="50">
        <f>+CON_EA!C39</f>
        <v>0</v>
      </c>
      <c r="E28" s="50">
        <f>+CON_EA!D39</f>
        <v>0</v>
      </c>
      <c r="F28" s="50">
        <f>+CON_EA!E39</f>
        <v>0</v>
      </c>
      <c r="G28" s="50">
        <f>+CON_EA!F39</f>
        <v>0</v>
      </c>
      <c r="H28" s="57">
        <f t="shared" si="0"/>
        <v>0</v>
      </c>
      <c r="I28" s="51"/>
      <c r="J28" s="57">
        <f t="shared" si="2"/>
        <v>0</v>
      </c>
    </row>
    <row r="29" spans="1:10" s="49" customFormat="1" x14ac:dyDescent="0.25">
      <c r="A29" s="52"/>
      <c r="B29" s="55"/>
      <c r="C29" s="56" t="s">
        <v>89</v>
      </c>
      <c r="D29" s="50">
        <f>+CON_EA!C40</f>
        <v>0</v>
      </c>
      <c r="E29" s="50">
        <f>+CON_EA!D40</f>
        <v>0</v>
      </c>
      <c r="F29" s="50">
        <f>+CON_EA!E40</f>
        <v>0</v>
      </c>
      <c r="G29" s="50">
        <f>+CON_EA!F40</f>
        <v>0</v>
      </c>
      <c r="H29" s="57">
        <f t="shared" si="0"/>
        <v>0</v>
      </c>
      <c r="I29" s="51"/>
      <c r="J29" s="57">
        <f t="shared" si="2"/>
        <v>0</v>
      </c>
    </row>
    <row r="30" spans="1:10" s="49" customFormat="1" x14ac:dyDescent="0.25">
      <c r="A30" s="52"/>
      <c r="B30" s="55"/>
      <c r="C30" s="56" t="s">
        <v>90</v>
      </c>
      <c r="D30" s="50">
        <f>+CON_EA!C41</f>
        <v>0</v>
      </c>
      <c r="E30" s="50">
        <f>+CON_EA!D41</f>
        <v>0</v>
      </c>
      <c r="F30" s="50">
        <f>+CON_EA!E41</f>
        <v>0</v>
      </c>
      <c r="G30" s="50">
        <f>+CON_EA!F41</f>
        <v>0</v>
      </c>
      <c r="H30" s="57">
        <f t="shared" si="0"/>
        <v>0</v>
      </c>
      <c r="I30" s="51"/>
      <c r="J30" s="57">
        <f t="shared" si="2"/>
        <v>0</v>
      </c>
    </row>
    <row r="31" spans="1:10" s="49" customFormat="1" x14ac:dyDescent="0.25">
      <c r="A31" s="52"/>
      <c r="B31" s="55"/>
      <c r="C31" s="56" t="s">
        <v>91</v>
      </c>
      <c r="D31" s="50">
        <f>+CON_EA!C42</f>
        <v>0</v>
      </c>
      <c r="E31" s="50">
        <f>+CON_EA!D42</f>
        <v>0</v>
      </c>
      <c r="F31" s="50">
        <f>+CON_EA!E42</f>
        <v>0</v>
      </c>
      <c r="G31" s="50">
        <f>+CON_EA!F42</f>
        <v>0</v>
      </c>
      <c r="H31" s="57">
        <f t="shared" si="0"/>
        <v>0</v>
      </c>
      <c r="I31" s="51"/>
      <c r="J31" s="57">
        <f t="shared" si="2"/>
        <v>0</v>
      </c>
    </row>
    <row r="32" spans="1:10" s="49" customFormat="1" x14ac:dyDescent="0.25">
      <c r="A32" s="52"/>
      <c r="B32" s="55"/>
      <c r="C32" s="56" t="s">
        <v>92</v>
      </c>
      <c r="D32" s="50">
        <f>+CON_EA!C43</f>
        <v>0</v>
      </c>
      <c r="E32" s="50">
        <f>+CON_EA!D43</f>
        <v>0</v>
      </c>
      <c r="F32" s="50">
        <f>+CON_EA!E43</f>
        <v>0</v>
      </c>
      <c r="G32" s="50">
        <f>+CON_EA!F43</f>
        <v>0</v>
      </c>
      <c r="H32" s="57">
        <f t="shared" si="0"/>
        <v>0</v>
      </c>
      <c r="I32" s="51"/>
      <c r="J32" s="57">
        <f t="shared" si="2"/>
        <v>0</v>
      </c>
    </row>
    <row r="33" spans="1:11" s="49" customFormat="1" x14ac:dyDescent="0.25">
      <c r="A33" s="52"/>
      <c r="B33" s="55"/>
      <c r="C33" s="56" t="s">
        <v>148</v>
      </c>
      <c r="D33" s="50">
        <f>+CON_EA!C45</f>
        <v>0</v>
      </c>
      <c r="E33" s="50">
        <f>+CON_EA!D45</f>
        <v>0</v>
      </c>
      <c r="F33" s="50">
        <f>+CON_EA!E45</f>
        <v>0</v>
      </c>
      <c r="G33" s="50">
        <f>+CON_EA!F45</f>
        <v>0</v>
      </c>
      <c r="H33" s="57">
        <f t="shared" si="0"/>
        <v>0</v>
      </c>
      <c r="I33" s="51"/>
      <c r="J33" s="57">
        <f t="shared" si="2"/>
        <v>0</v>
      </c>
    </row>
    <row r="34" spans="1:11" s="49" customFormat="1" x14ac:dyDescent="0.25">
      <c r="A34" s="52"/>
      <c r="B34" s="55"/>
      <c r="C34" s="56" t="s">
        <v>44</v>
      </c>
      <c r="D34" s="50">
        <f>+CON_EA!C46</f>
        <v>0</v>
      </c>
      <c r="E34" s="50">
        <f>+CON_EA!D46</f>
        <v>0</v>
      </c>
      <c r="F34" s="50">
        <f>+CON_EA!E46</f>
        <v>0</v>
      </c>
      <c r="G34" s="50">
        <f>+CON_EA!F46</f>
        <v>0</v>
      </c>
      <c r="H34" s="57">
        <f t="shared" si="0"/>
        <v>0</v>
      </c>
      <c r="I34" s="51"/>
      <c r="J34" s="57">
        <f t="shared" si="2"/>
        <v>0</v>
      </c>
    </row>
    <row r="35" spans="1:11" s="49" customFormat="1" x14ac:dyDescent="0.25">
      <c r="A35" s="52"/>
      <c r="B35" s="55"/>
      <c r="C35" s="56" t="s">
        <v>95</v>
      </c>
      <c r="D35" s="50">
        <f>+CON_EA!C47</f>
        <v>0</v>
      </c>
      <c r="E35" s="50">
        <f>+CON_EA!D47</f>
        <v>0</v>
      </c>
      <c r="F35" s="50">
        <f>+CON_EA!E47</f>
        <v>0</v>
      </c>
      <c r="G35" s="50">
        <f>+CON_EA!F47</f>
        <v>0</v>
      </c>
      <c r="H35" s="57">
        <f t="shared" si="0"/>
        <v>0</v>
      </c>
      <c r="I35" s="51"/>
      <c r="J35" s="57">
        <f t="shared" si="2"/>
        <v>0</v>
      </c>
    </row>
    <row r="36" spans="1:11" s="49" customFormat="1" x14ac:dyDescent="0.25">
      <c r="A36" s="52"/>
      <c r="B36" s="55"/>
      <c r="C36" s="56" t="s">
        <v>149</v>
      </c>
      <c r="D36" s="50">
        <v>0</v>
      </c>
      <c r="E36" s="50">
        <v>0</v>
      </c>
      <c r="F36" s="50">
        <v>0</v>
      </c>
      <c r="G36" s="50">
        <v>0</v>
      </c>
      <c r="H36" s="57">
        <f t="shared" si="0"/>
        <v>0</v>
      </c>
      <c r="I36" s="51"/>
      <c r="J36" s="57">
        <f t="shared" si="2"/>
        <v>0</v>
      </c>
    </row>
    <row r="37" spans="1:11" s="49" customFormat="1" x14ac:dyDescent="0.25">
      <c r="A37" s="157" t="s">
        <v>150</v>
      </c>
      <c r="B37" s="155"/>
      <c r="C37" s="156"/>
      <c r="D37" s="58">
        <f>SUM(D8-D20)</f>
        <v>111947.83999999985</v>
      </c>
      <c r="E37" s="58">
        <f>SUM(E8-E20)</f>
        <v>0</v>
      </c>
      <c r="F37" s="58">
        <f>SUM(F8-F20)</f>
        <v>0</v>
      </c>
      <c r="G37" s="58">
        <f>SUM(G8-G20)</f>
        <v>0</v>
      </c>
      <c r="H37" s="54">
        <f t="shared" si="0"/>
        <v>111947.83999999985</v>
      </c>
      <c r="I37" s="51"/>
      <c r="J37" s="54">
        <f>H37-I37</f>
        <v>111947.83999999985</v>
      </c>
    </row>
    <row r="38" spans="1:11" s="49" customFormat="1" x14ac:dyDescent="0.25">
      <c r="A38" s="29"/>
      <c r="B38" s="28"/>
      <c r="C38" s="30"/>
      <c r="D38" s="31"/>
      <c r="E38" s="31"/>
      <c r="F38" s="31"/>
      <c r="G38" s="31"/>
      <c r="H38" s="57"/>
      <c r="I38" s="51"/>
      <c r="J38" s="51"/>
    </row>
    <row r="39" spans="1:11" s="49" customFormat="1" x14ac:dyDescent="0.25">
      <c r="A39" s="157" t="s">
        <v>151</v>
      </c>
      <c r="B39" s="155"/>
      <c r="C39" s="156"/>
      <c r="D39" s="50"/>
      <c r="E39" s="50"/>
      <c r="F39" s="50"/>
      <c r="G39" s="50"/>
      <c r="H39" s="57"/>
      <c r="I39" s="51"/>
      <c r="J39" s="51"/>
    </row>
    <row r="40" spans="1:11" s="49" customFormat="1" x14ac:dyDescent="0.25">
      <c r="A40" s="52"/>
      <c r="B40" s="155" t="s">
        <v>136</v>
      </c>
      <c r="C40" s="156"/>
      <c r="D40" s="53">
        <f>SUM(D41:D43)</f>
        <v>0</v>
      </c>
      <c r="E40" s="53">
        <f>SUM(E41:E43)</f>
        <v>0</v>
      </c>
      <c r="F40" s="53">
        <f>SUM(F41:F43)</f>
        <v>0</v>
      </c>
      <c r="G40" s="53">
        <f>SUM(G41:G43)</f>
        <v>0</v>
      </c>
      <c r="H40" s="57">
        <f t="shared" ref="H40:H48" si="3">SUM(D40:G40)</f>
        <v>0</v>
      </c>
      <c r="I40" s="51"/>
      <c r="J40" s="54">
        <f t="shared" ref="J40:J48" si="4">H40-I40</f>
        <v>0</v>
      </c>
    </row>
    <row r="41" spans="1:11" s="49" customFormat="1" x14ac:dyDescent="0.25">
      <c r="A41" s="52"/>
      <c r="B41" s="59"/>
      <c r="C41" s="30" t="s">
        <v>28</v>
      </c>
      <c r="D41" s="50">
        <v>0</v>
      </c>
      <c r="E41" s="50">
        <v>0</v>
      </c>
      <c r="F41" s="50">
        <v>0</v>
      </c>
      <c r="G41" s="50">
        <v>0</v>
      </c>
      <c r="H41" s="57">
        <f t="shared" si="3"/>
        <v>0</v>
      </c>
      <c r="I41" s="51"/>
      <c r="J41" s="57">
        <f t="shared" si="4"/>
        <v>0</v>
      </c>
    </row>
    <row r="42" spans="1:11" s="49" customFormat="1" x14ac:dyDescent="0.25">
      <c r="A42" s="52"/>
      <c r="B42" s="59"/>
      <c r="C42" s="30" t="s">
        <v>31</v>
      </c>
      <c r="D42" s="50">
        <v>0</v>
      </c>
      <c r="E42" s="50">
        <v>0</v>
      </c>
      <c r="F42" s="50">
        <v>0</v>
      </c>
      <c r="G42" s="50">
        <v>0</v>
      </c>
      <c r="H42" s="57">
        <f t="shared" si="3"/>
        <v>0</v>
      </c>
      <c r="I42" s="51"/>
      <c r="J42" s="57">
        <f t="shared" si="4"/>
        <v>0</v>
      </c>
    </row>
    <row r="43" spans="1:11" s="49" customFormat="1" x14ac:dyDescent="0.25">
      <c r="A43" s="52"/>
      <c r="B43" s="28"/>
      <c r="C43" s="30" t="s">
        <v>152</v>
      </c>
      <c r="D43" s="50">
        <v>0</v>
      </c>
      <c r="E43" s="50">
        <v>0</v>
      </c>
      <c r="F43" s="50">
        <v>0</v>
      </c>
      <c r="G43" s="50">
        <v>0</v>
      </c>
      <c r="H43" s="57">
        <f t="shared" si="3"/>
        <v>0</v>
      </c>
      <c r="I43" s="51"/>
      <c r="J43" s="57">
        <f t="shared" si="4"/>
        <v>0</v>
      </c>
    </row>
    <row r="44" spans="1:11" s="49" customFormat="1" x14ac:dyDescent="0.25">
      <c r="A44" s="52"/>
      <c r="B44" s="155" t="s">
        <v>137</v>
      </c>
      <c r="C44" s="156"/>
      <c r="D44" s="53">
        <v>1001570</v>
      </c>
      <c r="E44" s="53">
        <f>SUM(E45:E47)</f>
        <v>0</v>
      </c>
      <c r="F44" s="53">
        <f>SUM(F45:F47)</f>
        <v>0</v>
      </c>
      <c r="G44" s="53">
        <f>SUM(G45:G47)</f>
        <v>0</v>
      </c>
      <c r="H44" s="54">
        <f t="shared" si="3"/>
        <v>1001570</v>
      </c>
      <c r="I44" s="51"/>
      <c r="J44" s="54">
        <f t="shared" si="4"/>
        <v>1001570</v>
      </c>
      <c r="K44" s="60"/>
    </row>
    <row r="45" spans="1:11" s="49" customFormat="1" x14ac:dyDescent="0.25">
      <c r="A45" s="52"/>
      <c r="B45" s="59"/>
      <c r="C45" s="30" t="s">
        <v>28</v>
      </c>
      <c r="D45" s="50">
        <v>893811</v>
      </c>
      <c r="E45" s="50"/>
      <c r="F45" s="50"/>
      <c r="G45" s="50"/>
      <c r="H45" s="57">
        <f t="shared" si="3"/>
        <v>893811</v>
      </c>
      <c r="I45" s="51"/>
      <c r="J45" s="57">
        <f t="shared" si="4"/>
        <v>893811</v>
      </c>
    </row>
    <row r="46" spans="1:11" s="49" customFormat="1" x14ac:dyDescent="0.25">
      <c r="A46" s="52"/>
      <c r="B46" s="55"/>
      <c r="C46" s="30" t="s">
        <v>31</v>
      </c>
      <c r="D46" s="50">
        <v>107759</v>
      </c>
      <c r="E46" s="50"/>
      <c r="F46" s="50"/>
      <c r="G46" s="50"/>
      <c r="H46" s="57">
        <f t="shared" si="3"/>
        <v>107759</v>
      </c>
      <c r="I46" s="51"/>
      <c r="J46" s="57">
        <f t="shared" si="4"/>
        <v>107759</v>
      </c>
    </row>
    <row r="47" spans="1:11" s="49" customFormat="1" x14ac:dyDescent="0.25">
      <c r="A47" s="52"/>
      <c r="B47" s="28"/>
      <c r="C47" s="30" t="s">
        <v>153</v>
      </c>
      <c r="D47" s="50"/>
      <c r="E47" s="50"/>
      <c r="F47" s="50"/>
      <c r="G47" s="50"/>
      <c r="H47" s="57">
        <f t="shared" si="3"/>
        <v>0</v>
      </c>
      <c r="I47" s="51"/>
      <c r="J47" s="57">
        <f t="shared" si="4"/>
        <v>0</v>
      </c>
    </row>
    <row r="48" spans="1:11" s="49" customFormat="1" x14ac:dyDescent="0.25">
      <c r="A48" s="157" t="s">
        <v>154</v>
      </c>
      <c r="B48" s="155"/>
      <c r="C48" s="156"/>
      <c r="D48" s="53">
        <f>SUM(D40-D44)</f>
        <v>-1001570</v>
      </c>
      <c r="E48" s="53">
        <f>SUM(E40-E44)</f>
        <v>0</v>
      </c>
      <c r="F48" s="53">
        <f>SUM(F40-F44)</f>
        <v>0</v>
      </c>
      <c r="G48" s="53">
        <f>SUM(G40-G44)</f>
        <v>0</v>
      </c>
      <c r="H48" s="54">
        <f t="shared" si="3"/>
        <v>-1001570</v>
      </c>
      <c r="I48" s="51"/>
      <c r="J48" s="54">
        <f t="shared" si="4"/>
        <v>-1001570</v>
      </c>
    </row>
    <row r="49" spans="1:10" s="49" customFormat="1" x14ac:dyDescent="0.25">
      <c r="A49" s="29"/>
      <c r="B49" s="28"/>
      <c r="C49" s="30"/>
      <c r="D49" s="31"/>
      <c r="E49" s="31"/>
      <c r="F49" s="31"/>
      <c r="G49" s="31"/>
      <c r="H49" s="57"/>
      <c r="I49" s="51"/>
      <c r="J49" s="51"/>
    </row>
    <row r="50" spans="1:10" s="49" customFormat="1" x14ac:dyDescent="0.25">
      <c r="A50" s="157" t="s">
        <v>155</v>
      </c>
      <c r="B50" s="155"/>
      <c r="C50" s="156"/>
      <c r="D50" s="61"/>
      <c r="E50" s="61"/>
      <c r="F50" s="61"/>
      <c r="G50" s="61"/>
      <c r="H50" s="57"/>
      <c r="I50" s="51"/>
      <c r="J50" s="51"/>
    </row>
    <row r="51" spans="1:10" s="49" customFormat="1" x14ac:dyDescent="0.25">
      <c r="A51" s="52"/>
      <c r="B51" s="155" t="s">
        <v>136</v>
      </c>
      <c r="C51" s="156"/>
      <c r="D51" s="53">
        <f>SUM(D52+D55)</f>
        <v>0</v>
      </c>
      <c r="E51" s="53">
        <f>SUM(E52+E55)</f>
        <v>0</v>
      </c>
      <c r="F51" s="53">
        <f>SUM(F52+F55)</f>
        <v>0</v>
      </c>
      <c r="G51" s="53">
        <f>SUM(G52+G55)</f>
        <v>0</v>
      </c>
      <c r="H51" s="57">
        <f t="shared" ref="H51:H61" si="5">SUM(D51:G51)</f>
        <v>0</v>
      </c>
      <c r="I51" s="51"/>
      <c r="J51" s="54">
        <f t="shared" ref="J51:J61" si="6">H51-I51</f>
        <v>0</v>
      </c>
    </row>
    <row r="52" spans="1:10" s="49" customFormat="1" x14ac:dyDescent="0.25">
      <c r="A52" s="52"/>
      <c r="B52" s="59"/>
      <c r="C52" s="30" t="s">
        <v>156</v>
      </c>
      <c r="D52" s="50"/>
      <c r="E52" s="50"/>
      <c r="F52" s="50"/>
      <c r="G52" s="50"/>
      <c r="H52" s="57">
        <f t="shared" si="5"/>
        <v>0</v>
      </c>
      <c r="I52" s="51"/>
      <c r="J52" s="57">
        <f t="shared" si="6"/>
        <v>0</v>
      </c>
    </row>
    <row r="53" spans="1:10" s="49" customFormat="1" x14ac:dyDescent="0.25">
      <c r="A53" s="52"/>
      <c r="B53" s="55"/>
      <c r="C53" s="30" t="s">
        <v>157</v>
      </c>
      <c r="D53" s="50"/>
      <c r="E53" s="50"/>
      <c r="F53" s="50"/>
      <c r="G53" s="50"/>
      <c r="H53" s="57">
        <f t="shared" si="5"/>
        <v>0</v>
      </c>
      <c r="I53" s="51"/>
      <c r="J53" s="57">
        <f t="shared" si="6"/>
        <v>0</v>
      </c>
    </row>
    <row r="54" spans="1:10" s="49" customFormat="1" x14ac:dyDescent="0.25">
      <c r="A54" s="52"/>
      <c r="B54" s="55"/>
      <c r="C54" s="30" t="s">
        <v>158</v>
      </c>
      <c r="D54" s="50"/>
      <c r="E54" s="50"/>
      <c r="F54" s="50"/>
      <c r="G54" s="50"/>
      <c r="H54" s="57">
        <f t="shared" si="5"/>
        <v>0</v>
      </c>
      <c r="I54" s="51"/>
      <c r="J54" s="57">
        <f t="shared" si="6"/>
        <v>0</v>
      </c>
    </row>
    <row r="55" spans="1:10" s="49" customFormat="1" x14ac:dyDescent="0.25">
      <c r="A55" s="52"/>
      <c r="B55" s="55"/>
      <c r="C55" s="30" t="s">
        <v>168</v>
      </c>
      <c r="D55" s="50"/>
      <c r="E55" s="50"/>
      <c r="F55" s="50"/>
      <c r="G55" s="50"/>
      <c r="H55" s="57">
        <f t="shared" si="5"/>
        <v>0</v>
      </c>
      <c r="I55" s="51"/>
      <c r="J55" s="57">
        <f t="shared" si="6"/>
        <v>0</v>
      </c>
    </row>
    <row r="56" spans="1:10" s="49" customFormat="1" x14ac:dyDescent="0.25">
      <c r="A56" s="52"/>
      <c r="B56" s="155" t="s">
        <v>137</v>
      </c>
      <c r="C56" s="156"/>
      <c r="D56" s="53">
        <f>SUM(D57+D60)</f>
        <v>0</v>
      </c>
      <c r="E56" s="53">
        <f>SUM(E57+E60)</f>
        <v>0</v>
      </c>
      <c r="F56" s="53">
        <f>SUM(F57+F60)</f>
        <v>0</v>
      </c>
      <c r="G56" s="53">
        <f>SUM(G57+G60)</f>
        <v>0</v>
      </c>
      <c r="H56" s="54">
        <f t="shared" si="5"/>
        <v>0</v>
      </c>
      <c r="I56" s="51"/>
      <c r="J56" s="54">
        <f t="shared" si="6"/>
        <v>0</v>
      </c>
    </row>
    <row r="57" spans="1:10" s="49" customFormat="1" x14ac:dyDescent="0.25">
      <c r="A57" s="52"/>
      <c r="B57" s="59"/>
      <c r="C57" s="30" t="s">
        <v>159</v>
      </c>
      <c r="D57" s="50"/>
      <c r="E57" s="50"/>
      <c r="F57" s="50"/>
      <c r="G57" s="50"/>
      <c r="H57" s="57">
        <f t="shared" si="5"/>
        <v>0</v>
      </c>
      <c r="I57" s="51"/>
      <c r="J57" s="57">
        <f t="shared" si="6"/>
        <v>0</v>
      </c>
    </row>
    <row r="58" spans="1:10" s="49" customFormat="1" x14ac:dyDescent="0.25">
      <c r="A58" s="52"/>
      <c r="B58" s="55"/>
      <c r="C58" s="30" t="s">
        <v>157</v>
      </c>
      <c r="D58" s="50"/>
      <c r="E58" s="50"/>
      <c r="F58" s="50"/>
      <c r="G58" s="50"/>
      <c r="H58" s="57">
        <f t="shared" si="5"/>
        <v>0</v>
      </c>
      <c r="I58" s="51"/>
      <c r="J58" s="57">
        <f t="shared" si="6"/>
        <v>0</v>
      </c>
    </row>
    <row r="59" spans="1:10" s="49" customFormat="1" x14ac:dyDescent="0.25">
      <c r="A59" s="52"/>
      <c r="B59" s="55"/>
      <c r="C59" s="30" t="s">
        <v>158</v>
      </c>
      <c r="D59" s="50"/>
      <c r="E59" s="50"/>
      <c r="F59" s="50"/>
      <c r="G59" s="50"/>
      <c r="H59" s="57">
        <f t="shared" si="5"/>
        <v>0</v>
      </c>
      <c r="I59" s="51"/>
      <c r="J59" s="57">
        <f t="shared" si="6"/>
        <v>0</v>
      </c>
    </row>
    <row r="60" spans="1:10" s="49" customFormat="1" x14ac:dyDescent="0.25">
      <c r="A60" s="52"/>
      <c r="B60" s="55"/>
      <c r="C60" s="30" t="s">
        <v>169</v>
      </c>
      <c r="D60" s="50"/>
      <c r="E60" s="50"/>
      <c r="F60" s="50"/>
      <c r="G60" s="50"/>
      <c r="H60" s="57">
        <f t="shared" si="5"/>
        <v>0</v>
      </c>
      <c r="I60" s="51"/>
      <c r="J60" s="57">
        <f t="shared" si="6"/>
        <v>0</v>
      </c>
    </row>
    <row r="61" spans="1:10" s="49" customFormat="1" x14ac:dyDescent="0.25">
      <c r="A61" s="157" t="s">
        <v>160</v>
      </c>
      <c r="B61" s="155"/>
      <c r="C61" s="156"/>
      <c r="D61" s="53">
        <f>SUM(D51-D56)</f>
        <v>0</v>
      </c>
      <c r="E61" s="53">
        <f>SUM(E51-E56)</f>
        <v>0</v>
      </c>
      <c r="F61" s="53">
        <f>SUM(F51-F56)</f>
        <v>0</v>
      </c>
      <c r="G61" s="53">
        <f>SUM(G51-G56)</f>
        <v>0</v>
      </c>
      <c r="H61" s="54">
        <f t="shared" si="5"/>
        <v>0</v>
      </c>
      <c r="I61" s="51"/>
      <c r="J61" s="54">
        <f t="shared" si="6"/>
        <v>0</v>
      </c>
    </row>
    <row r="62" spans="1:10" s="49" customFormat="1" x14ac:dyDescent="0.25">
      <c r="A62" s="29"/>
      <c r="B62" s="28"/>
      <c r="C62" s="30"/>
      <c r="D62" s="31"/>
      <c r="E62" s="31"/>
      <c r="F62" s="31"/>
      <c r="G62" s="31"/>
      <c r="H62" s="57"/>
      <c r="I62" s="51"/>
      <c r="J62" s="51"/>
    </row>
    <row r="63" spans="1:10" s="49" customFormat="1" x14ac:dyDescent="0.25">
      <c r="A63" s="162" t="s">
        <v>161</v>
      </c>
      <c r="B63" s="163"/>
      <c r="C63" s="164"/>
      <c r="D63" s="58">
        <f>SUM(D37+D48+D61)</f>
        <v>-889622.16000000015</v>
      </c>
      <c r="E63" s="58">
        <f>SUM(E37+E48+E61)</f>
        <v>0</v>
      </c>
      <c r="F63" s="58">
        <f>SUM(F37+F48+F61)</f>
        <v>0</v>
      </c>
      <c r="G63" s="58">
        <f>SUM(G37+G48+G61)</f>
        <v>0</v>
      </c>
      <c r="H63" s="54">
        <f>SUM(D63:G63)</f>
        <v>-889622.16000000015</v>
      </c>
      <c r="I63" s="51"/>
      <c r="J63" s="54">
        <f>H63-I63</f>
        <v>-889622.16000000015</v>
      </c>
    </row>
    <row r="64" spans="1:10" s="49" customFormat="1" x14ac:dyDescent="0.25">
      <c r="A64" s="29"/>
      <c r="B64" s="28"/>
      <c r="C64" s="30"/>
      <c r="D64" s="31"/>
      <c r="E64" s="31"/>
      <c r="F64" s="31"/>
      <c r="G64" s="31"/>
      <c r="H64" s="57"/>
      <c r="I64" s="51"/>
      <c r="J64" s="51"/>
    </row>
    <row r="65" spans="1:10" s="49" customFormat="1" x14ac:dyDescent="0.25">
      <c r="A65" s="157" t="s">
        <v>162</v>
      </c>
      <c r="B65" s="155"/>
      <c r="C65" s="156"/>
      <c r="D65" s="50">
        <f>CON_ESF!C9</f>
        <v>967704.59</v>
      </c>
      <c r="E65" s="50">
        <f>CON_ESF!E9</f>
        <v>0</v>
      </c>
      <c r="F65" s="50">
        <f>CON_ESF!H9</f>
        <v>0</v>
      </c>
      <c r="G65" s="50">
        <f>CON_ESF!I9</f>
        <v>0</v>
      </c>
      <c r="H65" s="57">
        <f>SUM(D65:G65)</f>
        <v>967704.59</v>
      </c>
      <c r="I65" s="51"/>
      <c r="J65" s="57">
        <f>H65-I65</f>
        <v>967704.59</v>
      </c>
    </row>
    <row r="66" spans="1:10" s="49" customFormat="1" x14ac:dyDescent="0.25">
      <c r="A66" s="162" t="s">
        <v>163</v>
      </c>
      <c r="B66" s="163"/>
      <c r="C66" s="164"/>
      <c r="D66" s="50">
        <f t="shared" ref="D66:G66" si="7">+D65+D63</f>
        <v>78082.429999999818</v>
      </c>
      <c r="E66" s="50">
        <f t="shared" si="7"/>
        <v>0</v>
      </c>
      <c r="F66" s="50">
        <f t="shared" si="7"/>
        <v>0</v>
      </c>
      <c r="G66" s="50">
        <f t="shared" si="7"/>
        <v>0</v>
      </c>
      <c r="H66" s="57">
        <f>SUM(D66:G66)</f>
        <v>78082.429999999818</v>
      </c>
      <c r="I66" s="51"/>
      <c r="J66" s="57">
        <f>H66-I66</f>
        <v>78082.429999999818</v>
      </c>
    </row>
    <row r="67" spans="1:10" s="49" customFormat="1" x14ac:dyDescent="0.25">
      <c r="A67" s="62"/>
      <c r="B67" s="63"/>
      <c r="C67" s="64"/>
      <c r="D67" s="65"/>
      <c r="E67" s="65"/>
      <c r="F67" s="65"/>
      <c r="G67" s="65"/>
      <c r="H67" s="66"/>
      <c r="I67" s="66"/>
      <c r="J67" s="66"/>
    </row>
    <row r="68" spans="1:10" s="49" customFormat="1" x14ac:dyDescent="0.25"/>
    <row r="69" spans="1:10" s="49" customFormat="1" x14ac:dyDescent="0.25">
      <c r="D69" s="60"/>
      <c r="E69" s="60"/>
      <c r="F69" s="60"/>
      <c r="G69" s="60"/>
      <c r="H69" s="60"/>
      <c r="I69" s="60"/>
      <c r="J69" s="60"/>
    </row>
    <row r="70" spans="1:10" s="49" customFormat="1" x14ac:dyDescent="0.25"/>
    <row r="71" spans="1:10" s="49" customFormat="1" x14ac:dyDescent="0.25"/>
    <row r="72" spans="1:10" s="49" customFormat="1" x14ac:dyDescent="0.25">
      <c r="D72" s="60"/>
      <c r="E72" s="60"/>
      <c r="F72" s="60"/>
      <c r="G72" s="60"/>
      <c r="H72" s="60"/>
    </row>
    <row r="73" spans="1:10" s="49" customFormat="1" x14ac:dyDescent="0.25">
      <c r="D73" s="60"/>
      <c r="E73" s="60"/>
      <c r="F73" s="60"/>
      <c r="G73" s="60"/>
    </row>
    <row r="74" spans="1:10" s="49" customFormat="1" x14ac:dyDescent="0.25">
      <c r="D74" s="60"/>
      <c r="E74" s="60"/>
      <c r="F74" s="60"/>
      <c r="G74" s="60"/>
    </row>
    <row r="75" spans="1:10" s="49" customFormat="1" x14ac:dyDescent="0.25"/>
    <row r="76" spans="1:10" s="49" customFormat="1" x14ac:dyDescent="0.25"/>
    <row r="77" spans="1:10" s="49" customFormat="1" x14ac:dyDescent="0.25"/>
    <row r="78" spans="1:10" s="49" customFormat="1" x14ac:dyDescent="0.25"/>
    <row r="79" spans="1:10" s="49" customFormat="1" x14ac:dyDescent="0.25"/>
    <row r="80" spans="1:10" s="49" customFormat="1" x14ac:dyDescent="0.25"/>
    <row r="81" s="49" customFormat="1" x14ac:dyDescent="0.25"/>
    <row r="82" s="49" customFormat="1" x14ac:dyDescent="0.25"/>
    <row r="83" s="49" customFormat="1" x14ac:dyDescent="0.25"/>
  </sheetData>
  <mergeCells count="22">
    <mergeCell ref="A1:J1"/>
    <mergeCell ref="A3:J3"/>
    <mergeCell ref="A66:C66"/>
    <mergeCell ref="A4:C5"/>
    <mergeCell ref="A61:C61"/>
    <mergeCell ref="A63:C63"/>
    <mergeCell ref="A65:C65"/>
    <mergeCell ref="B56:C56"/>
    <mergeCell ref="A2:J2"/>
    <mergeCell ref="J4:J5"/>
    <mergeCell ref="A50:C50"/>
    <mergeCell ref="B51:C51"/>
    <mergeCell ref="B44:C44"/>
    <mergeCell ref="A48:C48"/>
    <mergeCell ref="A39:C39"/>
    <mergeCell ref="B40:C40"/>
    <mergeCell ref="I4:I5"/>
    <mergeCell ref="B8:C8"/>
    <mergeCell ref="A37:C37"/>
    <mergeCell ref="B20:C20"/>
    <mergeCell ref="A7:C7"/>
    <mergeCell ref="H4:H5"/>
  </mergeCells>
  <pageMargins left="0.7" right="0.7" top="0.75" bottom="0.75" header="0.3" footer="0.3"/>
  <pageSetup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4"/>
    </sheetView>
  </sheetViews>
  <sheetFormatPr baseColWidth="10" defaultRowHeight="15" x14ac:dyDescent="0.25"/>
  <sheetData>
    <row r="2" spans="2:2" x14ac:dyDescent="0.25">
      <c r="B2" t="s">
        <v>178</v>
      </c>
    </row>
    <row r="4" spans="2:2" x14ac:dyDescent="0.25">
      <c r="B4" s="115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CON_EA</vt:lpstr>
      <vt:lpstr>CON_ESF</vt:lpstr>
      <vt:lpstr>CON_EVHP</vt:lpstr>
      <vt:lpstr>CON_ECSF</vt:lpstr>
      <vt:lpstr>CON_EFE</vt:lpstr>
      <vt:lpstr>Notas</vt:lpstr>
      <vt:lpstr>CON_EA!_ftnref1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Fabiola Diaz Lopez</dc:creator>
  <cp:lastModifiedBy>RODELAC</cp:lastModifiedBy>
  <cp:lastPrinted>2014-09-02T15:01:24Z</cp:lastPrinted>
  <dcterms:created xsi:type="dcterms:W3CDTF">2014-08-29T20:26:36Z</dcterms:created>
  <dcterms:modified xsi:type="dcterms:W3CDTF">2022-03-09T17:05:40Z</dcterms:modified>
</cp:coreProperties>
</file>